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inaroddsson On My Mac\Dropbox\base_einar\projects\kodi\kodiak_excel\official_demodocs\"/>
    </mc:Choice>
  </mc:AlternateContent>
  <bookViews>
    <workbookView xWindow="120" yWindow="120" windowWidth="19080" windowHeight="8505"/>
  </bookViews>
  <sheets>
    <sheet name="Turnover" sheetId="2" r:id="rId1"/>
  </sheets>
  <calcPr calcId="152511"/>
</workbook>
</file>

<file path=xl/calcChain.xml><?xml version="1.0" encoding="utf-8"?>
<calcChain xmlns="http://schemas.openxmlformats.org/spreadsheetml/2006/main">
  <c r="B26" i="2" l="1"/>
  <c r="B25" i="2" s="1"/>
  <c r="B5" i="2"/>
  <c r="B4" i="2" s="1"/>
  <c r="E45" i="2"/>
  <c r="E33" i="2"/>
  <c r="E34" i="2"/>
  <c r="E35" i="2"/>
  <c r="E36" i="2"/>
  <c r="E37" i="2"/>
  <c r="E38" i="2"/>
  <c r="E39" i="2"/>
  <c r="E40" i="2"/>
  <c r="E41" i="2"/>
  <c r="E42" i="2"/>
  <c r="E43" i="2"/>
  <c r="E44" i="2"/>
  <c r="E32" i="2"/>
  <c r="E31" i="2"/>
  <c r="E9" i="2"/>
  <c r="E30" i="2" l="1"/>
  <c r="E29" i="2"/>
  <c r="K20" i="2"/>
  <c r="M19" i="2"/>
  <c r="M14" i="2"/>
  <c r="G16" i="2"/>
  <c r="G18" i="2"/>
  <c r="K10" i="2"/>
  <c r="K22" i="2"/>
  <c r="M22" i="2"/>
  <c r="M18" i="2"/>
  <c r="M12" i="2"/>
  <c r="G15" i="2"/>
  <c r="K19" i="2"/>
  <c r="G12" i="2"/>
  <c r="K16" i="2"/>
  <c r="M17" i="2"/>
  <c r="K21" i="2"/>
  <c r="K15" i="2"/>
  <c r="M21" i="2"/>
  <c r="G22" i="2"/>
  <c r="M16" i="2"/>
  <c r="K12" i="2"/>
  <c r="K18" i="2"/>
  <c r="K13" i="2"/>
  <c r="G19" i="2"/>
  <c r="K17" i="2"/>
  <c r="G17" i="2"/>
  <c r="G13" i="2"/>
  <c r="G9" i="2"/>
  <c r="K14" i="2"/>
  <c r="M10" i="2"/>
  <c r="G10" i="2"/>
  <c r="M13" i="2"/>
  <c r="G21" i="2"/>
  <c r="G20" i="2"/>
  <c r="M15" i="2"/>
  <c r="G14" i="2"/>
  <c r="M20" i="2"/>
  <c r="M11" i="2"/>
  <c r="K11" i="2"/>
  <c r="G11" i="2"/>
  <c r="M9" i="2"/>
  <c r="K9" i="2"/>
  <c r="G23" i="2" l="1"/>
  <c r="H14" i="2" s="1"/>
  <c r="M23" i="2"/>
  <c r="N9" i="2" s="1"/>
  <c r="K23" i="2"/>
  <c r="L9" i="2" s="1"/>
  <c r="I11" i="2"/>
  <c r="I18" i="2"/>
  <c r="I10" i="2"/>
  <c r="I17" i="2"/>
  <c r="I16" i="2"/>
  <c r="I22" i="2"/>
  <c r="I15" i="2"/>
  <c r="I14" i="2"/>
  <c r="I19" i="2"/>
  <c r="I21" i="2"/>
  <c r="I13" i="2"/>
  <c r="I20" i="2"/>
  <c r="I12" i="2"/>
  <c r="I9" i="2"/>
  <c r="E46" i="2"/>
  <c r="E16" i="2"/>
  <c r="E20" i="2"/>
  <c r="E19" i="2"/>
  <c r="E13" i="2"/>
  <c r="E10" i="2"/>
  <c r="E12" i="2"/>
  <c r="E17" i="2"/>
  <c r="E15" i="2"/>
  <c r="E18" i="2"/>
  <c r="E14" i="2"/>
  <c r="E22" i="2"/>
  <c r="E21" i="2"/>
  <c r="E11" i="2"/>
  <c r="C22" i="2" l="1"/>
  <c r="F44" i="2"/>
  <c r="F42" i="2"/>
  <c r="F40" i="2"/>
  <c r="F38" i="2"/>
  <c r="F36" i="2"/>
  <c r="F34" i="2"/>
  <c r="F45" i="2"/>
  <c r="F43" i="2"/>
  <c r="F41" i="2"/>
  <c r="F39" i="2"/>
  <c r="F37" i="2"/>
  <c r="F35" i="2"/>
  <c r="F33" i="2"/>
  <c r="N10" i="2"/>
  <c r="N15" i="2"/>
  <c r="N14" i="2"/>
  <c r="N19" i="2"/>
  <c r="N20" i="2"/>
  <c r="N17" i="2"/>
  <c r="N21" i="2"/>
  <c r="N18" i="2"/>
  <c r="N11" i="2"/>
  <c r="N12" i="2"/>
  <c r="N16" i="2"/>
  <c r="I23" i="2"/>
  <c r="J21" i="2" s="1"/>
  <c r="N22" i="2"/>
  <c r="L11" i="2"/>
  <c r="L21" i="2"/>
  <c r="N13" i="2"/>
  <c r="F31" i="2"/>
  <c r="F32" i="2"/>
  <c r="C9" i="2"/>
  <c r="C18" i="2"/>
  <c r="C17" i="2"/>
  <c r="C14" i="2"/>
  <c r="C15" i="2"/>
  <c r="C13" i="2"/>
  <c r="C20" i="2"/>
  <c r="C12" i="2"/>
  <c r="C16" i="2"/>
  <c r="C21" i="2"/>
  <c r="C19" i="2"/>
  <c r="C11" i="2"/>
  <c r="C10" i="2"/>
  <c r="H11" i="2"/>
  <c r="L19" i="2"/>
  <c r="H9" i="2"/>
  <c r="H19" i="2"/>
  <c r="H15" i="2"/>
  <c r="L10" i="2"/>
  <c r="L20" i="2"/>
  <c r="H18" i="2"/>
  <c r="H12" i="2"/>
  <c r="L14" i="2"/>
  <c r="H13" i="2"/>
  <c r="H21" i="2"/>
  <c r="L12" i="2"/>
  <c r="H10" i="2"/>
  <c r="L18" i="2"/>
  <c r="L13" i="2"/>
  <c r="H20" i="2"/>
  <c r="H22" i="2"/>
  <c r="L17" i="2"/>
  <c r="L15" i="2"/>
  <c r="H17" i="2"/>
  <c r="H16" i="2"/>
  <c r="L22" i="2"/>
  <c r="L16" i="2"/>
  <c r="E23" i="2"/>
  <c r="C23" i="2" s="1"/>
  <c r="N23" i="2" l="1"/>
  <c r="J17" i="2"/>
  <c r="J19" i="2"/>
  <c r="J13" i="2"/>
  <c r="J20" i="2"/>
  <c r="J9" i="2"/>
  <c r="D15" i="2"/>
  <c r="J15" i="2"/>
  <c r="J18" i="2"/>
  <c r="J12" i="2"/>
  <c r="J22" i="2"/>
  <c r="J14" i="2"/>
  <c r="J10" i="2"/>
  <c r="J11" i="2"/>
  <c r="J16" i="2"/>
  <c r="D11" i="2"/>
  <c r="F46" i="2"/>
  <c r="L23" i="2"/>
  <c r="H23" i="2"/>
  <c r="D10" i="2"/>
  <c r="D13" i="2"/>
  <c r="D19" i="2"/>
  <c r="D16" i="2"/>
  <c r="D22" i="2"/>
  <c r="D14" i="2"/>
  <c r="D21" i="2"/>
  <c r="D18" i="2"/>
  <c r="D12" i="2"/>
  <c r="D9" i="2"/>
  <c r="D17" i="2"/>
  <c r="D20" i="2"/>
  <c r="F10" i="2"/>
  <c r="F18" i="2"/>
  <c r="F12" i="2"/>
  <c r="F13" i="2"/>
  <c r="F14" i="2"/>
  <c r="F15" i="2"/>
  <c r="F16" i="2"/>
  <c r="F17" i="2"/>
  <c r="F11" i="2"/>
  <c r="F19" i="2"/>
  <c r="F20" i="2"/>
  <c r="F21" i="2"/>
  <c r="F22" i="2"/>
  <c r="F9" i="2"/>
  <c r="D23" i="2" l="1"/>
  <c r="J23" i="2"/>
  <c r="F23" i="2"/>
</calcChain>
</file>

<file path=xl/sharedStrings.xml><?xml version="1.0" encoding="utf-8"?>
<sst xmlns="http://schemas.openxmlformats.org/spreadsheetml/2006/main" count="90" uniqueCount="57">
  <si>
    <t>HFV</t>
  </si>
  <si>
    <t>SBI</t>
  </si>
  <si>
    <t>MPB</t>
  </si>
  <si>
    <t>AUD</t>
  </si>
  <si>
    <t>IFJ</t>
  </si>
  <si>
    <t>LAI</t>
  </si>
  <si>
    <t>STR</t>
  </si>
  <si>
    <t>IVE</t>
  </si>
  <si>
    <t>ARF</t>
  </si>
  <si>
    <t>JVB</t>
  </si>
  <si>
    <t>SPLO</t>
  </si>
  <si>
    <t>ISB</t>
  </si>
  <si>
    <t>MEG</t>
  </si>
  <si>
    <t>ELR</t>
  </si>
  <si>
    <t>name</t>
  </si>
  <si>
    <t>Virðing hf.</t>
  </si>
  <si>
    <t>Íslensk verðbréf hf.</t>
  </si>
  <si>
    <t>Íslenskir fjárfestar</t>
  </si>
  <si>
    <t>MP Banki hf.</t>
  </si>
  <si>
    <t>Seðlabanki Íslands</t>
  </si>
  <si>
    <t>Endurlán ríkissjóðs</t>
  </si>
  <si>
    <t>Jöklar-Verðbréf hf.</t>
  </si>
  <si>
    <t>Íslandsbanki hf.</t>
  </si>
  <si>
    <t>Landsbankinn hf.</t>
  </si>
  <si>
    <t>Arion banki hf.</t>
  </si>
  <si>
    <t>Sparekassen Lolland A/S</t>
  </si>
  <si>
    <t>Arctica Finance hf.</t>
  </si>
  <si>
    <t>Straumur fjárfestingabanki hf.</t>
  </si>
  <si>
    <t>Audur Capital hf.</t>
  </si>
  <si>
    <t>H.F. Verðbréf hf.</t>
  </si>
  <si>
    <t>Members</t>
  </si>
  <si>
    <t>From</t>
  </si>
  <si>
    <t>To</t>
  </si>
  <si>
    <t>ISEQ SHR</t>
  </si>
  <si>
    <t>% ISEQ SHR</t>
  </si>
  <si>
    <t>NASDAQ OMX Iceland</t>
  </si>
  <si>
    <t>First North Iceland</t>
  </si>
  <si>
    <t>ISEC SHR</t>
  </si>
  <si>
    <t>%ISEC SHR</t>
  </si>
  <si>
    <t>TOTAL</t>
  </si>
  <si>
    <t>Symbol</t>
  </si>
  <si>
    <t>EIM</t>
  </si>
  <si>
    <t>%</t>
  </si>
  <si>
    <t>OMX ICE DP Fixed Income</t>
  </si>
  <si>
    <t>ISBO BND</t>
  </si>
  <si>
    <t>%ISBO BND</t>
  </si>
  <si>
    <t>NASDAQ OMX Bonds</t>
  </si>
  <si>
    <t>Bonds</t>
  </si>
  <si>
    <t>% Bonds</t>
  </si>
  <si>
    <t>OMX ICE CP Fixed Income</t>
  </si>
  <si>
    <t>ISBO CFI</t>
  </si>
  <si>
    <t>%ISBO CFI</t>
  </si>
  <si>
    <t>NASDAQ OMX Shares</t>
  </si>
  <si>
    <t>Shares</t>
  </si>
  <si>
    <t>% Shares</t>
  </si>
  <si>
    <t>KODIAK Excel</t>
  </si>
  <si>
    <t>ARB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</si>
</sst>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9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2" borderId="0" applyNumberFormat="0" applyBorder="0" applyAlignment="0" applyProtection="0"/>
    <xf numFmtId="0" fontId="1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1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</cellStyleXfs>
  <cellXfs count="103">
    <xf numFmtId="0" fontId="0" fillId="0" borderId="0" xfId="0"/>
    <xf numFmtId="0" fontId="3" fillId="0" borderId="0" xfId="0" applyFont="1"/>
    <xf numFmtId="14" fontId="0" fillId="0" borderId="0" xfId="0" applyNumberFormat="1"/>
    <xf numFmtId="0" fontId="3" fillId="0" borderId="1" xfId="0" applyFont="1" applyBorder="1"/>
    <xf numFmtId="0" fontId="3" fillId="0" borderId="2" xfId="0" applyFont="1" applyBorder="1"/>
    <xf numFmtId="0" fontId="0" fillId="0" borderId="1" xfId="0" applyBorder="1"/>
    <xf numFmtId="0" fontId="0" fillId="0" borderId="8" xfId="0" applyBorder="1"/>
    <xf numFmtId="0" fontId="0" fillId="0" borderId="0" xfId="0" applyBorder="1"/>
    <xf numFmtId="0" fontId="0" fillId="0" borderId="10" xfId="0" applyBorder="1"/>
    <xf numFmtId="0" fontId="3" fillId="0" borderId="0" xfId="0" applyFont="1" applyFill="1" applyBorder="1"/>
    <xf numFmtId="3" fontId="0" fillId="0" borderId="0" xfId="0" applyNumberFormat="1" applyFill="1" applyBorder="1"/>
    <xf numFmtId="0" fontId="0" fillId="0" borderId="0" xfId="0" applyFill="1" applyBorder="1"/>
    <xf numFmtId="3" fontId="3" fillId="0" borderId="0" xfId="0" applyNumberFormat="1" applyFont="1" applyFill="1" applyBorder="1"/>
    <xf numFmtId="9" fontId="3" fillId="0" borderId="0" xfId="0" applyNumberFormat="1" applyFont="1" applyFill="1" applyBorder="1"/>
    <xf numFmtId="14" fontId="3" fillId="0" borderId="0" xfId="0" applyNumberFormat="1" applyFont="1" applyAlignment="1">
      <alignment horizontal="right"/>
    </xf>
    <xf numFmtId="0" fontId="3" fillId="0" borderId="0" xfId="0" applyFont="1" applyFill="1" applyBorder="1" applyAlignment="1">
      <alignment horizontal="center"/>
    </xf>
    <xf numFmtId="3" fontId="1" fillId="6" borderId="4" xfId="5" applyNumberFormat="1" applyBorder="1"/>
    <xf numFmtId="10" fontId="1" fillId="6" borderId="5" xfId="5" applyNumberFormat="1" applyBorder="1"/>
    <xf numFmtId="3" fontId="1" fillId="6" borderId="11" xfId="5" applyNumberFormat="1" applyBorder="1"/>
    <xf numFmtId="10" fontId="1" fillId="6" borderId="9" xfId="5" applyNumberFormat="1" applyBorder="1"/>
    <xf numFmtId="3" fontId="1" fillId="6" borderId="6" xfId="5" applyNumberFormat="1" applyBorder="1"/>
    <xf numFmtId="10" fontId="1" fillId="6" borderId="7" xfId="5" applyNumberFormat="1" applyBorder="1"/>
    <xf numFmtId="3" fontId="1" fillId="6" borderId="1" xfId="5" applyNumberFormat="1" applyBorder="1"/>
    <xf numFmtId="9" fontId="1" fillId="6" borderId="3" xfId="5" applyNumberFormat="1" applyBorder="1"/>
    <xf numFmtId="3" fontId="4" fillId="7" borderId="4" xfId="6" applyNumberFormat="1" applyBorder="1"/>
    <xf numFmtId="10" fontId="4" fillId="7" borderId="5" xfId="6" applyNumberFormat="1" applyBorder="1"/>
    <xf numFmtId="3" fontId="4" fillId="7" borderId="11" xfId="6" applyNumberFormat="1" applyBorder="1"/>
    <xf numFmtId="10" fontId="4" fillId="7" borderId="9" xfId="6" applyNumberFormat="1" applyBorder="1"/>
    <xf numFmtId="3" fontId="4" fillId="7" borderId="6" xfId="6" applyNumberFormat="1" applyBorder="1"/>
    <xf numFmtId="10" fontId="4" fillId="7" borderId="7" xfId="6" applyNumberFormat="1" applyBorder="1"/>
    <xf numFmtId="3" fontId="4" fillId="7" borderId="1" xfId="6" applyNumberFormat="1" applyBorder="1"/>
    <xf numFmtId="9" fontId="4" fillId="7" borderId="3" xfId="6" applyNumberFormat="1" applyBorder="1"/>
    <xf numFmtId="3" fontId="4" fillId="4" borderId="4" xfId="3" applyNumberFormat="1" applyBorder="1"/>
    <xf numFmtId="10" fontId="4" fillId="4" borderId="5" xfId="3" applyNumberFormat="1" applyBorder="1"/>
    <xf numFmtId="3" fontId="4" fillId="4" borderId="11" xfId="3" applyNumberFormat="1" applyBorder="1"/>
    <xf numFmtId="10" fontId="4" fillId="4" borderId="9" xfId="3" applyNumberFormat="1" applyBorder="1"/>
    <xf numFmtId="3" fontId="4" fillId="4" borderId="6" xfId="3" applyNumberFormat="1" applyBorder="1"/>
    <xf numFmtId="10" fontId="4" fillId="4" borderId="7" xfId="3" applyNumberFormat="1" applyBorder="1"/>
    <xf numFmtId="3" fontId="4" fillId="4" borderId="1" xfId="3" applyNumberFormat="1" applyBorder="1"/>
    <xf numFmtId="9" fontId="4" fillId="4" borderId="3" xfId="3" applyNumberFormat="1" applyBorder="1"/>
    <xf numFmtId="3" fontId="1" fillId="3" borderId="4" xfId="2" applyNumberFormat="1" applyBorder="1"/>
    <xf numFmtId="10" fontId="1" fillId="3" borderId="5" xfId="2" applyNumberFormat="1" applyBorder="1"/>
    <xf numFmtId="3" fontId="1" fillId="3" borderId="11" xfId="2" applyNumberFormat="1" applyBorder="1"/>
    <xf numFmtId="10" fontId="1" fillId="3" borderId="9" xfId="2" applyNumberFormat="1" applyBorder="1"/>
    <xf numFmtId="3" fontId="1" fillId="3" borderId="6" xfId="2" applyNumberFormat="1" applyBorder="1"/>
    <xf numFmtId="10" fontId="1" fillId="3" borderId="7" xfId="2" applyNumberFormat="1" applyBorder="1"/>
    <xf numFmtId="3" fontId="1" fillId="3" borderId="1" xfId="2" applyNumberFormat="1" applyBorder="1"/>
    <xf numFmtId="9" fontId="1" fillId="3" borderId="3" xfId="2" applyNumberFormat="1" applyBorder="1"/>
    <xf numFmtId="3" fontId="4" fillId="2" borderId="4" xfId="1" applyNumberFormat="1" applyBorder="1"/>
    <xf numFmtId="10" fontId="4" fillId="2" borderId="5" xfId="1" applyNumberFormat="1" applyBorder="1"/>
    <xf numFmtId="3" fontId="4" fillId="2" borderId="11" xfId="1" applyNumberFormat="1" applyBorder="1"/>
    <xf numFmtId="10" fontId="4" fillId="2" borderId="9" xfId="1" applyNumberFormat="1" applyBorder="1"/>
    <xf numFmtId="3" fontId="4" fillId="2" borderId="6" xfId="1" applyNumberFormat="1" applyBorder="1"/>
    <xf numFmtId="10" fontId="4" fillId="2" borderId="7" xfId="1" applyNumberFormat="1" applyBorder="1"/>
    <xf numFmtId="3" fontId="4" fillId="2" borderId="1" xfId="1" applyNumberFormat="1" applyBorder="1"/>
    <xf numFmtId="9" fontId="4" fillId="2" borderId="3" xfId="1" applyNumberFormat="1" applyBorder="1"/>
    <xf numFmtId="3" fontId="4" fillId="5" borderId="4" xfId="4" applyNumberFormat="1" applyBorder="1"/>
    <xf numFmtId="10" fontId="4" fillId="5" borderId="5" xfId="4" applyNumberFormat="1" applyBorder="1"/>
    <xf numFmtId="3" fontId="4" fillId="5" borderId="11" xfId="4" applyNumberFormat="1" applyBorder="1"/>
    <xf numFmtId="10" fontId="4" fillId="5" borderId="9" xfId="4" applyNumberFormat="1" applyBorder="1"/>
    <xf numFmtId="3" fontId="4" fillId="5" borderId="6" xfId="4" applyNumberFormat="1" applyBorder="1"/>
    <xf numFmtId="10" fontId="4" fillId="5" borderId="7" xfId="4" applyNumberFormat="1" applyBorder="1"/>
    <xf numFmtId="3" fontId="4" fillId="5" borderId="1" xfId="4" applyNumberFormat="1" applyBorder="1"/>
    <xf numFmtId="9" fontId="4" fillId="5" borderId="3" xfId="4" applyNumberFormat="1" applyBorder="1"/>
    <xf numFmtId="0" fontId="2" fillId="2" borderId="1" xfId="1" applyFont="1" applyBorder="1" applyAlignment="1">
      <alignment horizontal="right"/>
    </xf>
    <xf numFmtId="0" fontId="2" fillId="2" borderId="3" xfId="1" applyFont="1" applyBorder="1" applyAlignment="1">
      <alignment horizontal="right"/>
    </xf>
    <xf numFmtId="0" fontId="2" fillId="4" borderId="1" xfId="3" applyFont="1" applyBorder="1" applyAlignment="1">
      <alignment horizontal="right"/>
    </xf>
    <xf numFmtId="0" fontId="2" fillId="4" borderId="3" xfId="3" applyFont="1" applyBorder="1" applyAlignment="1">
      <alignment horizontal="right"/>
    </xf>
    <xf numFmtId="0" fontId="3" fillId="3" borderId="1" xfId="2" applyFont="1" applyBorder="1" applyAlignment="1">
      <alignment horizontal="right"/>
    </xf>
    <xf numFmtId="0" fontId="3" fillId="3" borderId="3" xfId="2" applyFont="1" applyBorder="1" applyAlignment="1">
      <alignment horizontal="right"/>
    </xf>
    <xf numFmtId="0" fontId="2" fillId="5" borderId="1" xfId="4" applyFont="1" applyBorder="1" applyAlignment="1">
      <alignment horizontal="right"/>
    </xf>
    <xf numFmtId="0" fontId="2" fillId="5" borderId="3" xfId="4" applyFont="1" applyBorder="1" applyAlignment="1">
      <alignment horizontal="right"/>
    </xf>
    <xf numFmtId="0" fontId="2" fillId="7" borderId="1" xfId="6" applyFont="1" applyBorder="1" applyAlignment="1">
      <alignment horizontal="right"/>
    </xf>
    <xf numFmtId="0" fontId="2" fillId="7" borderId="3" xfId="6" applyFont="1" applyBorder="1" applyAlignment="1">
      <alignment horizontal="right"/>
    </xf>
    <xf numFmtId="0" fontId="3" fillId="6" borderId="1" xfId="5" applyFont="1" applyBorder="1" applyAlignment="1">
      <alignment horizontal="right"/>
    </xf>
    <xf numFmtId="0" fontId="3" fillId="6" borderId="3" xfId="5" applyFont="1" applyBorder="1" applyAlignment="1">
      <alignment horizontal="right"/>
    </xf>
    <xf numFmtId="0" fontId="4" fillId="8" borderId="1" xfId="7" applyBorder="1" applyAlignment="1">
      <alignment horizontal="right"/>
    </xf>
    <xf numFmtId="0" fontId="4" fillId="8" borderId="3" xfId="7" applyBorder="1" applyAlignment="1">
      <alignment horizontal="right"/>
    </xf>
    <xf numFmtId="3" fontId="4" fillId="8" borderId="4" xfId="7" applyNumberFormat="1" applyBorder="1"/>
    <xf numFmtId="10" fontId="4" fillId="8" borderId="5" xfId="7" applyNumberFormat="1" applyBorder="1"/>
    <xf numFmtId="3" fontId="4" fillId="8" borderId="11" xfId="7" applyNumberFormat="1" applyBorder="1"/>
    <xf numFmtId="10" fontId="4" fillId="8" borderId="9" xfId="7" applyNumberFormat="1" applyBorder="1"/>
    <xf numFmtId="3" fontId="4" fillId="8" borderId="1" xfId="7" applyNumberFormat="1" applyBorder="1"/>
    <xf numFmtId="9" fontId="4" fillId="8" borderId="3" xfId="7" applyNumberFormat="1" applyBorder="1"/>
    <xf numFmtId="14" fontId="5" fillId="0" borderId="0" xfId="0" applyNumberFormat="1" applyFont="1"/>
    <xf numFmtId="14" fontId="0" fillId="0" borderId="12" xfId="0" applyNumberFormat="1" applyBorder="1"/>
    <xf numFmtId="0" fontId="6" fillId="0" borderId="0" xfId="0" applyFont="1"/>
    <xf numFmtId="0" fontId="3" fillId="6" borderId="4" xfId="5" applyFont="1" applyBorder="1" applyAlignment="1">
      <alignment horizontal="center"/>
    </xf>
    <xf numFmtId="0" fontId="3" fillId="6" borderId="5" xfId="5" applyFont="1" applyBorder="1" applyAlignment="1">
      <alignment horizontal="center"/>
    </xf>
    <xf numFmtId="0" fontId="2" fillId="2" borderId="4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2" fillId="4" borderId="4" xfId="3" applyFont="1" applyBorder="1" applyAlignment="1">
      <alignment horizontal="center"/>
    </xf>
    <xf numFmtId="0" fontId="2" fillId="4" borderId="5" xfId="3" applyFont="1" applyBorder="1" applyAlignment="1">
      <alignment horizontal="center"/>
    </xf>
    <xf numFmtId="0" fontId="3" fillId="3" borderId="4" xfId="2" applyFont="1" applyBorder="1" applyAlignment="1">
      <alignment horizontal="center"/>
    </xf>
    <xf numFmtId="0" fontId="3" fillId="3" borderId="5" xfId="2" applyFont="1" applyBorder="1" applyAlignment="1">
      <alignment horizontal="center"/>
    </xf>
    <xf numFmtId="0" fontId="4" fillId="8" borderId="4" xfId="7" applyBorder="1" applyAlignment="1">
      <alignment horizontal="center"/>
    </xf>
    <xf numFmtId="0" fontId="4" fillId="8" borderId="5" xfId="7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7" borderId="4" xfId="6" applyFont="1" applyBorder="1" applyAlignment="1">
      <alignment horizontal="center"/>
    </xf>
    <xf numFmtId="0" fontId="2" fillId="7" borderId="5" xfId="6" applyFont="1" applyBorder="1" applyAlignment="1">
      <alignment horizontal="center"/>
    </xf>
    <xf numFmtId="0" fontId="2" fillId="5" borderId="4" xfId="4" applyFont="1" applyBorder="1" applyAlignment="1">
      <alignment horizontal="center"/>
    </xf>
    <xf numFmtId="0" fontId="2" fillId="5" borderId="5" xfId="4" applyFont="1" applyBorder="1" applyAlignment="1">
      <alignment horizontal="center"/>
    </xf>
    <xf numFmtId="14" fontId="3" fillId="0" borderId="12" xfId="0" applyNumberFormat="1" applyFont="1" applyBorder="1" applyAlignment="1">
      <alignment horizontal="right"/>
    </xf>
  </cellXfs>
  <cellStyles count="8">
    <cellStyle name="40% - Accent1" xfId="2" builtinId="31"/>
    <cellStyle name="40% - Accent2" xfId="5" builtinId="35"/>
    <cellStyle name="60% - Accent1" xfId="3" builtinId="32"/>
    <cellStyle name="60% - Accent2" xfId="6" builtinId="36"/>
    <cellStyle name="Accent1" xfId="1" builtinId="29"/>
    <cellStyle name="Accent2" xfId="4" builtinId="33"/>
    <cellStyle name="Accent6" xfId="7" builtinId="4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9525</xdr:rowOff>
    </xdr:from>
    <xdr:to>
      <xdr:col>0</xdr:col>
      <xdr:colOff>600004</xdr:colOff>
      <xdr:row>1</xdr:row>
      <xdr:rowOff>380930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9525"/>
          <a:ext cx="571429" cy="5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6"/>
  <sheetViews>
    <sheetView showGridLines="0" tabSelected="1" workbookViewId="0">
      <selection activeCell="C28" sqref="C28"/>
    </sheetView>
  </sheetViews>
  <sheetFormatPr defaultRowHeight="15" x14ac:dyDescent="0.25"/>
  <cols>
    <col min="1" max="1" width="9.5703125" bestFit="1" customWidth="1"/>
    <col min="2" max="2" width="28" bestFit="1" customWidth="1"/>
    <col min="3" max="3" width="19.28515625" customWidth="1"/>
    <col min="4" max="8" width="15.7109375" customWidth="1"/>
    <col min="9" max="9" width="20.7109375" customWidth="1"/>
    <col min="10" max="14" width="15.7109375" customWidth="1"/>
  </cols>
  <sheetData>
    <row r="2" spans="1:14" ht="31.5" x14ac:dyDescent="0.5">
      <c r="B2" s="86" t="s">
        <v>55</v>
      </c>
    </row>
    <row r="4" spans="1:14" x14ac:dyDescent="0.25">
      <c r="A4" s="1" t="s">
        <v>31</v>
      </c>
      <c r="B4" s="85">
        <f ca="1">B5-30</f>
        <v>42129</v>
      </c>
      <c r="C4" s="84"/>
      <c r="D4" s="2"/>
    </row>
    <row r="5" spans="1:14" x14ac:dyDescent="0.25">
      <c r="A5" s="1" t="s">
        <v>32</v>
      </c>
      <c r="B5" s="85">
        <f ca="1">TODAY()</f>
        <v>42159</v>
      </c>
      <c r="C5" s="2"/>
      <c r="D5" s="2"/>
    </row>
    <row r="6" spans="1:14" ht="15.75" thickBot="1" x14ac:dyDescent="0.3">
      <c r="B6" s="2"/>
      <c r="C6" s="2"/>
      <c r="D6" s="2"/>
    </row>
    <row r="7" spans="1:14" ht="15.75" thickBot="1" x14ac:dyDescent="0.3">
      <c r="A7" s="1"/>
      <c r="B7" s="1"/>
      <c r="C7" s="89" t="s">
        <v>52</v>
      </c>
      <c r="D7" s="90"/>
      <c r="E7" s="91" t="s">
        <v>35</v>
      </c>
      <c r="F7" s="92"/>
      <c r="G7" s="93" t="s">
        <v>36</v>
      </c>
      <c r="H7" s="94"/>
      <c r="I7" s="100" t="s">
        <v>46</v>
      </c>
      <c r="J7" s="101"/>
      <c r="K7" s="98" t="s">
        <v>43</v>
      </c>
      <c r="L7" s="99"/>
      <c r="M7" s="87" t="s">
        <v>49</v>
      </c>
      <c r="N7" s="88"/>
    </row>
    <row r="8" spans="1:14" ht="15.75" thickBot="1" x14ac:dyDescent="0.3">
      <c r="A8" s="3" t="s">
        <v>30</v>
      </c>
      <c r="B8" s="4" t="s">
        <v>14</v>
      </c>
      <c r="C8" s="64" t="s">
        <v>53</v>
      </c>
      <c r="D8" s="65" t="s">
        <v>54</v>
      </c>
      <c r="E8" s="66" t="s">
        <v>33</v>
      </c>
      <c r="F8" s="67" t="s">
        <v>34</v>
      </c>
      <c r="G8" s="68" t="s">
        <v>37</v>
      </c>
      <c r="H8" s="69" t="s">
        <v>38</v>
      </c>
      <c r="I8" s="70" t="s">
        <v>47</v>
      </c>
      <c r="J8" s="71" t="s">
        <v>48</v>
      </c>
      <c r="K8" s="72" t="s">
        <v>44</v>
      </c>
      <c r="L8" s="73" t="s">
        <v>45</v>
      </c>
      <c r="M8" s="74" t="s">
        <v>50</v>
      </c>
      <c r="N8" s="75" t="s">
        <v>51</v>
      </c>
    </row>
    <row r="9" spans="1:14" x14ac:dyDescent="0.25">
      <c r="A9" s="6" t="s">
        <v>12</v>
      </c>
      <c r="B9" s="6" t="s">
        <v>15</v>
      </c>
      <c r="C9" s="48">
        <f ca="1">E9+G9</f>
        <v>1257112439</v>
      </c>
      <c r="D9" s="49">
        <f ca="1">IFERROR(C9/$C$23,0)</f>
        <v>1.9526041070462807E-2</v>
      </c>
      <c r="E9" s="32">
        <f ca="1">_xll.MarketTurnoverPDD($B$4,$B$5,$E$8,A9)</f>
        <v>1246539484</v>
      </c>
      <c r="F9" s="33">
        <f ca="1">IFERROR(E9/$E$23,0)</f>
        <v>1.9393372407085864E-2</v>
      </c>
      <c r="G9" s="40">
        <f ca="1">_xll.MarketTurnoverPDD($B$4,$B$5,$G$8,A9)</f>
        <v>10572955</v>
      </c>
      <c r="H9" s="41">
        <f ca="1">IFERROR(G9/$G$23,0)</f>
        <v>0.10092943682127338</v>
      </c>
      <c r="I9" s="56">
        <f ca="1">K9+M9</f>
        <v>1235542060</v>
      </c>
      <c r="J9" s="57">
        <f ca="1">IFERROR(I9/$I$23,0)</f>
        <v>3.5388359727095029E-3</v>
      </c>
      <c r="K9" s="24">
        <f ca="1">_xll.MarketTurnoverPDD($B$4,$B$5,$K$8,A9)</f>
        <v>0</v>
      </c>
      <c r="L9" s="25">
        <f ca="1">IFERROR(K9/$K$23,0)</f>
        <v>0</v>
      </c>
      <c r="M9" s="16">
        <f ca="1">_xll.MarketTurnoverPDD($B$4,$B$5,$M$8,A9)</f>
        <v>1235542060</v>
      </c>
      <c r="N9" s="17">
        <f ca="1">IFERROR(M9/$M$23,0)</f>
        <v>3.5470189750395043E-3</v>
      </c>
    </row>
    <row r="10" spans="1:14" x14ac:dyDescent="0.25">
      <c r="A10" s="8" t="s">
        <v>7</v>
      </c>
      <c r="B10" s="8" t="s">
        <v>16</v>
      </c>
      <c r="C10" s="50">
        <f t="shared" ref="C10:C23" ca="1" si="0">E10+G10</f>
        <v>777666331</v>
      </c>
      <c r="D10" s="51">
        <f ca="1">IFERROR(C10/$C$23,0)</f>
        <v>1.2079066475788904E-2</v>
      </c>
      <c r="E10" s="34">
        <f ca="1">_xll.MarketTurnoverPDD($B$4,$B$5,$E$8,A10)</f>
        <v>777666331</v>
      </c>
      <c r="F10" s="35">
        <f ca="1">IFERROR(E10/$E$23,0)</f>
        <v>1.2098752553862228E-2</v>
      </c>
      <c r="G10" s="42">
        <f ca="1">_xll.MarketTurnoverPDD($B$4,$B$5,$G$8,A10)</f>
        <v>0</v>
      </c>
      <c r="H10" s="43">
        <f ca="1">IFERROR(G10/$G$23,0)</f>
        <v>0</v>
      </c>
      <c r="I10" s="58">
        <f t="shared" ref="I10:I23" ca="1" si="1">K10+M10</f>
        <v>2127887000</v>
      </c>
      <c r="J10" s="59">
        <f ca="1">IFERROR(I10/$I$23,0)</f>
        <v>6.0946877530505972E-3</v>
      </c>
      <c r="K10" s="26">
        <f ca="1">_xll.MarketTurnoverPDD($B$4,$B$5,$K$8,A10)</f>
        <v>0</v>
      </c>
      <c r="L10" s="27">
        <f ca="1">IFERROR(K10/$K$23,0)</f>
        <v>0</v>
      </c>
      <c r="M10" s="18">
        <f ca="1">_xll.MarketTurnoverPDD($B$4,$B$5,$M$8,A10)</f>
        <v>2127887000</v>
      </c>
      <c r="N10" s="19">
        <f ca="1">IFERROR(M10/$M$23,0)</f>
        <v>6.1087807611663872E-3</v>
      </c>
    </row>
    <row r="11" spans="1:14" x14ac:dyDescent="0.25">
      <c r="A11" s="7" t="s">
        <v>4</v>
      </c>
      <c r="B11" s="7" t="s">
        <v>17</v>
      </c>
      <c r="C11" s="52">
        <f t="shared" ca="1" si="0"/>
        <v>0</v>
      </c>
      <c r="D11" s="53">
        <f ca="1">IFERROR(C11/$C$23,0)</f>
        <v>0</v>
      </c>
      <c r="E11" s="36">
        <f ca="1">_xll.MarketTurnoverPDD($B$4,$B$5,$E$8,A11)</f>
        <v>0</v>
      </c>
      <c r="F11" s="37">
        <f ca="1">IFERROR(E11/$E$23,0)</f>
        <v>0</v>
      </c>
      <c r="G11" s="44">
        <f ca="1">_xll.MarketTurnoverPDD($B$4,$B$5,$G$8,A11)</f>
        <v>0</v>
      </c>
      <c r="H11" s="45">
        <f ca="1">IFERROR(G11/$G$23,0)</f>
        <v>0</v>
      </c>
      <c r="I11" s="60">
        <f t="shared" ca="1" si="1"/>
        <v>0</v>
      </c>
      <c r="J11" s="61">
        <f ca="1">IFERROR(I11/$I$23,0)</f>
        <v>0</v>
      </c>
      <c r="K11" s="28">
        <f ca="1">_xll.MarketTurnoverPDD($B$4,$B$5,$K$8,A11)</f>
        <v>0</v>
      </c>
      <c r="L11" s="29">
        <f ca="1">IFERROR(K11/$K$23,0)</f>
        <v>0</v>
      </c>
      <c r="M11" s="20">
        <f ca="1">_xll.MarketTurnoverPDD($B$4,$B$5,$M$8,A11)</f>
        <v>0</v>
      </c>
      <c r="N11" s="21">
        <f ca="1">IFERROR(M11/$M$23,0)</f>
        <v>0</v>
      </c>
    </row>
    <row r="12" spans="1:14" x14ac:dyDescent="0.25">
      <c r="A12" s="8" t="s">
        <v>2</v>
      </c>
      <c r="B12" s="8" t="s">
        <v>18</v>
      </c>
      <c r="C12" s="50">
        <f t="shared" ca="1" si="0"/>
        <v>9718209406</v>
      </c>
      <c r="D12" s="51">
        <f ca="1">IFERROR(C12/$C$23,0)</f>
        <v>0.15094764008847258</v>
      </c>
      <c r="E12" s="34">
        <f ca="1">_xll.MarketTurnoverPDD($B$4,$B$5,$E$8,A12)</f>
        <v>9718209406</v>
      </c>
      <c r="F12" s="35">
        <f ca="1">IFERROR(E12/$E$23,0)</f>
        <v>0.15119364974772248</v>
      </c>
      <c r="G12" s="42">
        <f ca="1">_xll.MarketTurnoverPDD($B$4,$B$5,$G$8,A12)</f>
        <v>0</v>
      </c>
      <c r="H12" s="43">
        <f ca="1">IFERROR(G12/$G$23,0)</f>
        <v>0</v>
      </c>
      <c r="I12" s="58">
        <f t="shared" ca="1" si="1"/>
        <v>88521190883</v>
      </c>
      <c r="J12" s="59">
        <f ca="1">IFERROR(I12/$I$23,0)</f>
        <v>0.25354213732217656</v>
      </c>
      <c r="K12" s="26">
        <f ca="1">_xll.MarketTurnoverPDD($B$4,$B$5,$K$8,A12)</f>
        <v>0</v>
      </c>
      <c r="L12" s="27">
        <f ca="1">IFERROR(K12/$K$23,0)</f>
        <v>0</v>
      </c>
      <c r="M12" s="18">
        <f ca="1">_xll.MarketTurnoverPDD($B$4,$B$5,$M$8,A12)</f>
        <v>88521190883</v>
      </c>
      <c r="N12" s="19">
        <f ca="1">IFERROR(M12/$M$23,0)</f>
        <v>0.25412841369001632</v>
      </c>
    </row>
    <row r="13" spans="1:14" x14ac:dyDescent="0.25">
      <c r="A13" s="7" t="s">
        <v>1</v>
      </c>
      <c r="B13" s="7" t="s">
        <v>19</v>
      </c>
      <c r="C13" s="52">
        <f t="shared" ca="1" si="0"/>
        <v>0</v>
      </c>
      <c r="D13" s="53">
        <f ca="1">IFERROR(C13/$C$23,0)</f>
        <v>0</v>
      </c>
      <c r="E13" s="36">
        <f ca="1">_xll.MarketTurnoverPDD($B$4,$B$5,$E$8,A13)</f>
        <v>0</v>
      </c>
      <c r="F13" s="37">
        <f ca="1">IFERROR(E13/$E$23,0)</f>
        <v>0</v>
      </c>
      <c r="G13" s="44">
        <f ca="1">_xll.MarketTurnoverPDD($B$4,$B$5,$G$8,A13)</f>
        <v>0</v>
      </c>
      <c r="H13" s="45">
        <f ca="1">IFERROR(G13/$G$23,0)</f>
        <v>0</v>
      </c>
      <c r="I13" s="60">
        <f t="shared" ca="1" si="1"/>
        <v>0</v>
      </c>
      <c r="J13" s="61">
        <f ca="1">IFERROR(I13/$I$23,0)</f>
        <v>0</v>
      </c>
      <c r="K13" s="28">
        <f ca="1">_xll.MarketTurnoverPDD($B$4,$B$5,$K$8,A13)</f>
        <v>0</v>
      </c>
      <c r="L13" s="29">
        <f ca="1">IFERROR(K13/$K$23,0)</f>
        <v>0</v>
      </c>
      <c r="M13" s="20">
        <f ca="1">_xll.MarketTurnoverPDD($B$4,$B$5,$M$8,A13)</f>
        <v>0</v>
      </c>
      <c r="N13" s="21">
        <f ca="1">IFERROR(M13/$M$23,0)</f>
        <v>0</v>
      </c>
    </row>
    <row r="14" spans="1:14" x14ac:dyDescent="0.25">
      <c r="A14" s="8" t="s">
        <v>13</v>
      </c>
      <c r="B14" s="8" t="s">
        <v>20</v>
      </c>
      <c r="C14" s="50">
        <f t="shared" ca="1" si="0"/>
        <v>0</v>
      </c>
      <c r="D14" s="51">
        <f ca="1">IFERROR(C14/$C$23,0)</f>
        <v>0</v>
      </c>
      <c r="E14" s="34">
        <f ca="1">_xll.MarketTurnoverPDD($B$4,$B$5,$E$8,A14)</f>
        <v>0</v>
      </c>
      <c r="F14" s="35">
        <f ca="1">IFERROR(E14/$E$23,0)</f>
        <v>0</v>
      </c>
      <c r="G14" s="42">
        <f ca="1">_xll.MarketTurnoverPDD($B$4,$B$5,$G$8,A14)</f>
        <v>0</v>
      </c>
      <c r="H14" s="43">
        <f ca="1">IFERROR(G14/$G$23,0)</f>
        <v>0</v>
      </c>
      <c r="I14" s="58">
        <f t="shared" ca="1" si="1"/>
        <v>0</v>
      </c>
      <c r="J14" s="59">
        <f ca="1">IFERROR(I14/$I$23,0)</f>
        <v>0</v>
      </c>
      <c r="K14" s="26">
        <f ca="1">_xll.MarketTurnoverPDD($B$4,$B$5,$K$8,A14)</f>
        <v>0</v>
      </c>
      <c r="L14" s="27">
        <f ca="1">IFERROR(K14/$K$23,0)</f>
        <v>0</v>
      </c>
      <c r="M14" s="18">
        <f ca="1">_xll.MarketTurnoverPDD($B$4,$B$5,$M$8,A14)</f>
        <v>0</v>
      </c>
      <c r="N14" s="19">
        <f ca="1">IFERROR(M14/$M$23,0)</f>
        <v>0</v>
      </c>
    </row>
    <row r="15" spans="1:14" x14ac:dyDescent="0.25">
      <c r="A15" s="7" t="s">
        <v>9</v>
      </c>
      <c r="B15" s="7" t="s">
        <v>21</v>
      </c>
      <c r="C15" s="52">
        <f t="shared" ca="1" si="0"/>
        <v>0</v>
      </c>
      <c r="D15" s="53">
        <f ca="1">IFERROR(C15/$C$23,0)</f>
        <v>0</v>
      </c>
      <c r="E15" s="36">
        <f ca="1">_xll.MarketTurnoverPDD($B$4,$B$5,$E$8,A15)</f>
        <v>0</v>
      </c>
      <c r="F15" s="37">
        <f ca="1">IFERROR(E15/$E$23,0)</f>
        <v>0</v>
      </c>
      <c r="G15" s="44">
        <f ca="1">_xll.MarketTurnoverPDD($B$4,$B$5,$G$8,A15)</f>
        <v>0</v>
      </c>
      <c r="H15" s="45">
        <f ca="1">IFERROR(G15/$G$23,0)</f>
        <v>0</v>
      </c>
      <c r="I15" s="60">
        <f t="shared" ca="1" si="1"/>
        <v>0</v>
      </c>
      <c r="J15" s="61">
        <f ca="1">IFERROR(I15/$I$23,0)</f>
        <v>0</v>
      </c>
      <c r="K15" s="28">
        <f ca="1">_xll.MarketTurnoverPDD($B$4,$B$5,$K$8,A15)</f>
        <v>0</v>
      </c>
      <c r="L15" s="29">
        <f ca="1">IFERROR(K15/$K$23,0)</f>
        <v>0</v>
      </c>
      <c r="M15" s="20">
        <f ca="1">_xll.MarketTurnoverPDD($B$4,$B$5,$M$8,A15)</f>
        <v>0</v>
      </c>
      <c r="N15" s="21">
        <f ca="1">IFERROR(M15/$M$23,0)</f>
        <v>0</v>
      </c>
    </row>
    <row r="16" spans="1:14" x14ac:dyDescent="0.25">
      <c r="A16" s="8" t="s">
        <v>11</v>
      </c>
      <c r="B16" s="8" t="s">
        <v>22</v>
      </c>
      <c r="C16" s="50">
        <f t="shared" ca="1" si="0"/>
        <v>11744012053</v>
      </c>
      <c r="D16" s="51">
        <f ca="1">IFERROR(C16/$C$23,0)</f>
        <v>0.18241332641756497</v>
      </c>
      <c r="E16" s="34">
        <f ca="1">_xll.MarketTurnoverPDD($B$4,$B$5,$E$8,A16)</f>
        <v>11738997776</v>
      </c>
      <c r="F16" s="35">
        <f ca="1">IFERROR(E16/$E$23,0)</f>
        <v>0.18263260689135197</v>
      </c>
      <c r="G16" s="42">
        <f ca="1">_xll.MarketTurnoverPDD($B$4,$B$5,$G$8,A16)</f>
        <v>5014277</v>
      </c>
      <c r="H16" s="43">
        <f ca="1">IFERROR(G16/$G$23,0)</f>
        <v>4.7866292221603532E-2</v>
      </c>
      <c r="I16" s="58">
        <f t="shared" ca="1" si="1"/>
        <v>66968472434</v>
      </c>
      <c r="J16" s="59">
        <f ca="1">IFERROR(I16/$I$23,0)</f>
        <v>0.19181090386096927</v>
      </c>
      <c r="K16" s="26">
        <f ca="1">_xll.MarketTurnoverPDD($B$4,$B$5,$K$8,A16)</f>
        <v>3620</v>
      </c>
      <c r="L16" s="27">
        <f ca="1">IFERROR(K16/$K$23,0)</f>
        <v>4.4943025651889893E-6</v>
      </c>
      <c r="M16" s="18">
        <f ca="1">_xll.MarketTurnoverPDD($B$4,$B$5,$M$8,A16)</f>
        <v>66968468814</v>
      </c>
      <c r="N16" s="19">
        <f ca="1">IFERROR(M16/$M$23,0)</f>
        <v>0.19225442605539408</v>
      </c>
    </row>
    <row r="17" spans="1:14" x14ac:dyDescent="0.25">
      <c r="A17" s="7" t="s">
        <v>5</v>
      </c>
      <c r="B17" s="7" t="s">
        <v>23</v>
      </c>
      <c r="C17" s="52">
        <f t="shared" ca="1" si="0"/>
        <v>21741663122</v>
      </c>
      <c r="D17" s="53">
        <f ca="1">IFERROR(C17/$C$23,0)</f>
        <v>0.33770138126867949</v>
      </c>
      <c r="E17" s="36">
        <f ca="1">_xll.MarketTurnoverPDD($B$4,$B$5,$E$8,A17)</f>
        <v>21734799444</v>
      </c>
      <c r="F17" s="37">
        <f ca="1">IFERROR(E17/$E$23,0)</f>
        <v>0.33814497271938382</v>
      </c>
      <c r="G17" s="44">
        <f ca="1">_xll.MarketTurnoverPDD($B$4,$B$5,$G$8,A17)</f>
        <v>6863678</v>
      </c>
      <c r="H17" s="45">
        <f ca="1">IFERROR(G17/$G$23,0)</f>
        <v>6.5520675635388978E-2</v>
      </c>
      <c r="I17" s="60">
        <f t="shared" ca="1" si="1"/>
        <v>71160846619</v>
      </c>
      <c r="J17" s="61">
        <f ca="1">IFERROR(I17/$I$23,0)</f>
        <v>0.20381868980144685</v>
      </c>
      <c r="K17" s="28">
        <f ca="1">_xll.MarketTurnoverPDD($B$4,$B$5,$K$8,A17)</f>
        <v>3598252</v>
      </c>
      <c r="L17" s="29">
        <f ca="1">IFERROR(K17/$K$23,0)</f>
        <v>4.467301987236578E-3</v>
      </c>
      <c r="M17" s="20">
        <f ca="1">_xll.MarketTurnoverPDD($B$4,$B$5,$M$8,A17)</f>
        <v>71157248367</v>
      </c>
      <c r="N17" s="21">
        <f ca="1">IFERROR(M17/$M$23,0)</f>
        <v>0.20427965857297306</v>
      </c>
    </row>
    <row r="18" spans="1:14" x14ac:dyDescent="0.25">
      <c r="A18" s="8" t="s">
        <v>56</v>
      </c>
      <c r="B18" s="8" t="s">
        <v>24</v>
      </c>
      <c r="C18" s="50">
        <f t="shared" ca="1" si="0"/>
        <v>13275043722</v>
      </c>
      <c r="D18" s="51">
        <f ca="1">IFERROR(C18/$C$23,0)</f>
        <v>0.20619400531439769</v>
      </c>
      <c r="E18" s="34">
        <f ca="1">_xll.MarketTurnoverPDD($B$4,$B$5,$E$8,A18)</f>
        <v>13194043722</v>
      </c>
      <c r="F18" s="35">
        <f ca="1">IFERROR(E18/$E$23,0)</f>
        <v>0.20526987451295148</v>
      </c>
      <c r="G18" s="42">
        <f ca="1">_xll.MarketTurnoverPDD($B$4,$B$5,$G$8,A18)</f>
        <v>81000000</v>
      </c>
      <c r="H18" s="43">
        <f ca="1">IFERROR(G18/$G$23,0)</f>
        <v>0.77322606428601504</v>
      </c>
      <c r="I18" s="58">
        <f t="shared" ca="1" si="1"/>
        <v>61256232861</v>
      </c>
      <c r="J18" s="59">
        <f ca="1">IFERROR(I18/$I$23,0)</f>
        <v>0.17544992389913197</v>
      </c>
      <c r="K18" s="26">
        <f ca="1">_xll.MarketTurnoverPDD($B$4,$B$5,$K$8,A18)</f>
        <v>65753768</v>
      </c>
      <c r="L18" s="27">
        <f ca="1">IFERROR(K18/$K$23,0)</f>
        <v>8.163462104785682E-2</v>
      </c>
      <c r="M18" s="18">
        <f ca="1">_xll.MarketTurnoverPDD($B$4,$B$5,$M$8,A18)</f>
        <v>61190479093</v>
      </c>
      <c r="N18" s="19">
        <f ca="1">IFERROR(M18/$M$23,0)</f>
        <v>0.17566685705108984</v>
      </c>
    </row>
    <row r="19" spans="1:14" x14ac:dyDescent="0.25">
      <c r="A19" s="7" t="s">
        <v>10</v>
      </c>
      <c r="B19" s="7" t="s">
        <v>25</v>
      </c>
      <c r="C19" s="52">
        <f t="shared" ca="1" si="0"/>
        <v>0</v>
      </c>
      <c r="D19" s="53">
        <f ca="1">IFERROR(C19/$C$23,0)</f>
        <v>0</v>
      </c>
      <c r="E19" s="36">
        <f ca="1">_xll.MarketTurnoverPDD($B$4,$B$5,$E$8,A19)</f>
        <v>0</v>
      </c>
      <c r="F19" s="37">
        <f ca="1">IFERROR(E19/$E$23,0)</f>
        <v>0</v>
      </c>
      <c r="G19" s="44">
        <f ca="1">_xll.MarketTurnoverPDD($B$4,$B$5,$G$8,A19)</f>
        <v>0</v>
      </c>
      <c r="H19" s="45">
        <f ca="1">IFERROR(G19/$G$23,0)</f>
        <v>0</v>
      </c>
      <c r="I19" s="60">
        <f t="shared" ca="1" si="1"/>
        <v>0</v>
      </c>
      <c r="J19" s="61">
        <f ca="1">IFERROR(I19/$I$23,0)</f>
        <v>0</v>
      </c>
      <c r="K19" s="28">
        <f ca="1">_xll.MarketTurnoverPDD($B$4,$B$5,$K$8,A19)</f>
        <v>0</v>
      </c>
      <c r="L19" s="29">
        <f ca="1">IFERROR(K19/$K$23,0)</f>
        <v>0</v>
      </c>
      <c r="M19" s="20">
        <f ca="1">_xll.MarketTurnoverPDD($B$4,$B$5,$M$8,A19)</f>
        <v>0</v>
      </c>
      <c r="N19" s="21">
        <f ca="1">IFERROR(M19/$M$23,0)</f>
        <v>0</v>
      </c>
    </row>
    <row r="20" spans="1:14" x14ac:dyDescent="0.25">
      <c r="A20" s="8" t="s">
        <v>8</v>
      </c>
      <c r="B20" s="8" t="s">
        <v>26</v>
      </c>
      <c r="C20" s="50">
        <f t="shared" ca="1" si="0"/>
        <v>307744638</v>
      </c>
      <c r="D20" s="51">
        <f ca="1">IFERROR(C20/$C$23,0)</f>
        <v>4.780029418516245E-3</v>
      </c>
      <c r="E20" s="34">
        <f ca="1">_xll.MarketTurnoverPDD($B$4,$B$5,$E$8,A20)</f>
        <v>307744638</v>
      </c>
      <c r="F20" s="35">
        <f ca="1">IFERROR(E20/$E$23,0)</f>
        <v>4.7878197583172809E-3</v>
      </c>
      <c r="G20" s="42">
        <f ca="1">_xll.MarketTurnoverPDD($B$4,$B$5,$G$8,A20)</f>
        <v>0</v>
      </c>
      <c r="H20" s="43">
        <f ca="1">IFERROR(G20/$G$23,0)</f>
        <v>0</v>
      </c>
      <c r="I20" s="58">
        <f t="shared" ca="1" si="1"/>
        <v>3948374486</v>
      </c>
      <c r="J20" s="59">
        <f ca="1">IFERROR(I20/$I$23,0)</f>
        <v>1.1308922712663618E-2</v>
      </c>
      <c r="K20" s="26">
        <f ca="1">_xll.MarketTurnoverPDD($B$4,$B$5,$K$8,A20)</f>
        <v>0</v>
      </c>
      <c r="L20" s="27">
        <f ca="1">IFERROR(K20/$K$23,0)</f>
        <v>0</v>
      </c>
      <c r="M20" s="18">
        <f ca="1">_xll.MarketTurnoverPDD($B$4,$B$5,$M$8,A20)</f>
        <v>3948374486</v>
      </c>
      <c r="N20" s="19">
        <f ca="1">IFERROR(M20/$M$23,0)</f>
        <v>1.1335072820106059E-2</v>
      </c>
    </row>
    <row r="21" spans="1:14" x14ac:dyDescent="0.25">
      <c r="A21" s="7" t="s">
        <v>6</v>
      </c>
      <c r="B21" s="7" t="s">
        <v>27</v>
      </c>
      <c r="C21" s="52">
        <f t="shared" ca="1" si="0"/>
        <v>3506485011</v>
      </c>
      <c r="D21" s="53">
        <f ca="1">IFERROR(C21/$C$23,0)</f>
        <v>5.4464316964529073E-2</v>
      </c>
      <c r="E21" s="36">
        <f ca="1">_xll.MarketTurnoverPDD($B$4,$B$5,$E$8,A21)</f>
        <v>3506485011</v>
      </c>
      <c r="F21" s="37">
        <f ca="1">IFERROR(E21/$E$23,0)</f>
        <v>5.4553081174753687E-2</v>
      </c>
      <c r="G21" s="44">
        <f ca="1">_xll.MarketTurnoverPDD($B$4,$B$5,$G$8,A21)</f>
        <v>0</v>
      </c>
      <c r="H21" s="45">
        <f ca="1">IFERROR(G21/$G$23,0)</f>
        <v>0</v>
      </c>
      <c r="I21" s="60">
        <f t="shared" ca="1" si="1"/>
        <v>36758295993</v>
      </c>
      <c r="J21" s="61">
        <f ca="1">IFERROR(I21/$I$23,0)</f>
        <v>0.10528300441308489</v>
      </c>
      <c r="K21" s="28">
        <f ca="1">_xll.MarketTurnoverPDD($B$4,$B$5,$K$8,A21)</f>
        <v>0</v>
      </c>
      <c r="L21" s="29">
        <f ca="1">IFERROR(K21/$K$23,0)</f>
        <v>0</v>
      </c>
      <c r="M21" s="20">
        <f ca="1">_xll.MarketTurnoverPDD($B$4,$B$5,$M$8,A21)</f>
        <v>36758295993</v>
      </c>
      <c r="N21" s="21">
        <f ca="1">IFERROR(M21/$M$23,0)</f>
        <v>0.10552645482363392</v>
      </c>
    </row>
    <row r="22" spans="1:14" ht="15.75" thickBot="1" x14ac:dyDescent="0.3">
      <c r="A22" s="8" t="s">
        <v>0</v>
      </c>
      <c r="B22" s="8" t="s">
        <v>29</v>
      </c>
      <c r="C22" s="50">
        <f ca="1">E22+G22</f>
        <v>2053390474</v>
      </c>
      <c r="D22" s="51">
        <f ca="1">IFERROR(C22/$C$23,0)</f>
        <v>3.189419298158825E-2</v>
      </c>
      <c r="E22" s="34">
        <f ca="1">_xll.MarketTurnoverPDD($B$4,$B$5,$E$8,A22)</f>
        <v>2052085474</v>
      </c>
      <c r="F22" s="35">
        <f ca="1">IFERROR(E22/$E$23,0)</f>
        <v>3.1925870234571177E-2</v>
      </c>
      <c r="G22" s="42">
        <f ca="1">_xll.MarketTurnoverPDD($B$4,$B$5,$G$8,A22)</f>
        <v>1305000</v>
      </c>
      <c r="H22" s="43">
        <f ca="1">IFERROR(G22/$G$23,0)</f>
        <v>1.245753103571913E-2</v>
      </c>
      <c r="I22" s="58">
        <f t="shared" ca="1" si="1"/>
        <v>17161142450</v>
      </c>
      <c r="J22" s="59">
        <f ca="1">IFERROR(I22/$I$23,0)</f>
        <v>4.9152894264766753E-2</v>
      </c>
      <c r="K22" s="26">
        <f ca="1">_xll.MarketTurnoverPDD($B$4,$B$5,$K$8,A22)</f>
        <v>736108600</v>
      </c>
      <c r="L22" s="27">
        <f ca="1">IFERROR(K22/$K$23,0)</f>
        <v>0.91389358266234144</v>
      </c>
      <c r="M22" s="18">
        <f ca="1">_xll.MarketTurnoverPDD($B$4,$B$5,$M$8,A22)</f>
        <v>16425033850</v>
      </c>
      <c r="N22" s="19">
        <f ca="1">IFERROR(M22/$M$23,0)</f>
        <v>4.715331725058082E-2</v>
      </c>
    </row>
    <row r="23" spans="1:14" ht="15.75" thickBot="1" x14ac:dyDescent="0.3">
      <c r="A23" s="5"/>
      <c r="B23" s="4" t="s">
        <v>39</v>
      </c>
      <c r="C23" s="54">
        <f t="shared" ca="1" si="0"/>
        <v>64381327196</v>
      </c>
      <c r="D23" s="55">
        <f ca="1">SUM(D9:D22)</f>
        <v>1</v>
      </c>
      <c r="E23" s="38">
        <f ca="1">SUM(E9:E22)</f>
        <v>64276571286</v>
      </c>
      <c r="F23" s="39">
        <f ca="1">SUM(F9:F22)</f>
        <v>1.0000000000000002</v>
      </c>
      <c r="G23" s="46">
        <f ca="1">SUM(G9:G22)</f>
        <v>104755910</v>
      </c>
      <c r="H23" s="47">
        <f ca="1">SUM(H9:H22)</f>
        <v>1</v>
      </c>
      <c r="I23" s="62">
        <f t="shared" ca="1" si="1"/>
        <v>349137984786</v>
      </c>
      <c r="J23" s="63">
        <f ca="1">SUM(J9:J22)</f>
        <v>1</v>
      </c>
      <c r="K23" s="30">
        <f ca="1">SUM(K9:K22)</f>
        <v>805464240</v>
      </c>
      <c r="L23" s="31">
        <f ca="1">SUM(L9:L22)</f>
        <v>1</v>
      </c>
      <c r="M23" s="22">
        <f ca="1">SUM(M9:M22)</f>
        <v>348332520546</v>
      </c>
      <c r="N23" s="23">
        <f ca="1">SUM(N9:N22)</f>
        <v>0.99999999999999989</v>
      </c>
    </row>
    <row r="25" spans="1:14" x14ac:dyDescent="0.25">
      <c r="A25" s="1" t="s">
        <v>31</v>
      </c>
      <c r="B25" s="85">
        <f ca="1">B26-30</f>
        <v>42129</v>
      </c>
      <c r="C25" s="2"/>
      <c r="D25" s="2"/>
    </row>
    <row r="26" spans="1:14" x14ac:dyDescent="0.25">
      <c r="A26" s="1" t="s">
        <v>32</v>
      </c>
      <c r="B26" s="85">
        <f ca="1">TODAY()</f>
        <v>42159</v>
      </c>
      <c r="C26" s="2"/>
      <c r="D26" s="2"/>
    </row>
    <row r="27" spans="1:14" x14ac:dyDescent="0.25">
      <c r="A27" s="1" t="s">
        <v>40</v>
      </c>
      <c r="B27" s="102" t="s">
        <v>41</v>
      </c>
      <c r="C27" s="14"/>
      <c r="D27" s="14"/>
    </row>
    <row r="28" spans="1:14" ht="15.75" thickBot="1" x14ac:dyDescent="0.3">
      <c r="A28" s="1"/>
      <c r="B28" s="14"/>
      <c r="C28" s="14"/>
      <c r="D28" s="14"/>
    </row>
    <row r="29" spans="1:14" ht="15.75" thickBot="1" x14ac:dyDescent="0.3">
      <c r="A29" s="1"/>
      <c r="B29" s="1"/>
      <c r="C29" s="1"/>
      <c r="D29" s="1"/>
      <c r="E29" s="95" t="str">
        <f>B27</f>
        <v>EIM</v>
      </c>
      <c r="F29" s="96"/>
      <c r="G29" s="97"/>
      <c r="H29" s="97"/>
      <c r="I29" s="15"/>
      <c r="J29" s="15"/>
    </row>
    <row r="30" spans="1:14" ht="15.75" thickBot="1" x14ac:dyDescent="0.3">
      <c r="A30" s="3" t="s">
        <v>30</v>
      </c>
      <c r="B30" s="4" t="s">
        <v>14</v>
      </c>
      <c r="C30" s="4"/>
      <c r="D30" s="4"/>
      <c r="E30" s="76" t="str">
        <f>B27</f>
        <v>EIM</v>
      </c>
      <c r="F30" s="77" t="s">
        <v>42</v>
      </c>
      <c r="G30" s="9"/>
      <c r="H30" s="9"/>
      <c r="I30" s="9"/>
      <c r="J30" s="9"/>
    </row>
    <row r="31" spans="1:14" x14ac:dyDescent="0.25">
      <c r="A31" s="6" t="s">
        <v>12</v>
      </c>
      <c r="B31" s="6" t="s">
        <v>15</v>
      </c>
      <c r="C31" s="6"/>
      <c r="D31" s="6"/>
      <c r="E31" s="78">
        <f ca="1">_xll.TradableTurnoverPDD($B$25,$B$26,$B$27,A31)</f>
        <v>53913494</v>
      </c>
      <c r="F31" s="79">
        <f ca="1">IFERROR(E31/$E$46,0)</f>
        <v>1.2882616211210009E-2</v>
      </c>
      <c r="G31" s="10"/>
      <c r="H31" s="11"/>
      <c r="I31" s="11"/>
      <c r="J31" s="11"/>
    </row>
    <row r="32" spans="1:14" x14ac:dyDescent="0.25">
      <c r="A32" s="8" t="s">
        <v>7</v>
      </c>
      <c r="B32" s="8" t="s">
        <v>16</v>
      </c>
      <c r="C32" s="8"/>
      <c r="D32" s="8"/>
      <c r="E32" s="80">
        <f ca="1">_xll.TradableTurnoverPDD($B$25,$B$26,$B$27,A32)</f>
        <v>151617760</v>
      </c>
      <c r="F32" s="81">
        <f ca="1">IFERROR(E32/$E$46,0)</f>
        <v>3.6229026686405236E-2</v>
      </c>
      <c r="G32" s="10"/>
      <c r="H32" s="11"/>
      <c r="I32" s="11"/>
      <c r="J32" s="11"/>
    </row>
    <row r="33" spans="1:10" x14ac:dyDescent="0.25">
      <c r="A33" s="7" t="s">
        <v>4</v>
      </c>
      <c r="B33" s="7" t="s">
        <v>17</v>
      </c>
      <c r="C33" s="7"/>
      <c r="D33" s="7"/>
      <c r="E33" s="80">
        <f ca="1">_xll.TradableTurnoverPDD($B$25,$B$26,$B$27,A33)</f>
        <v>0</v>
      </c>
      <c r="F33" s="81">
        <f t="shared" ref="F33:F45" ca="1" si="2">IFERROR(E33/$E$46,0)</f>
        <v>0</v>
      </c>
      <c r="G33" s="10"/>
      <c r="H33" s="11"/>
      <c r="I33" s="11"/>
      <c r="J33" s="11"/>
    </row>
    <row r="34" spans="1:10" x14ac:dyDescent="0.25">
      <c r="A34" s="8" t="s">
        <v>2</v>
      </c>
      <c r="B34" s="8" t="s">
        <v>18</v>
      </c>
      <c r="C34" s="8"/>
      <c r="D34" s="8"/>
      <c r="E34" s="80">
        <f ca="1">_xll.TradableTurnoverPDD($B$25,$B$26,$B$27,A34)</f>
        <v>492564852</v>
      </c>
      <c r="F34" s="81">
        <f t="shared" ca="1" si="2"/>
        <v>0.11769825096936695</v>
      </c>
      <c r="G34" s="10"/>
      <c r="H34" s="11"/>
      <c r="I34" s="11"/>
      <c r="J34" s="11"/>
    </row>
    <row r="35" spans="1:10" x14ac:dyDescent="0.25">
      <c r="A35" s="7" t="s">
        <v>1</v>
      </c>
      <c r="B35" s="7" t="s">
        <v>19</v>
      </c>
      <c r="C35" s="7"/>
      <c r="D35" s="7"/>
      <c r="E35" s="80">
        <f ca="1">_xll.TradableTurnoverPDD($B$25,$B$26,$B$27,A35)</f>
        <v>0</v>
      </c>
      <c r="F35" s="81">
        <f t="shared" ca="1" si="2"/>
        <v>0</v>
      </c>
      <c r="G35" s="10"/>
      <c r="H35" s="11"/>
      <c r="I35" s="11"/>
      <c r="J35" s="11"/>
    </row>
    <row r="36" spans="1:10" x14ac:dyDescent="0.25">
      <c r="A36" s="8" t="s">
        <v>13</v>
      </c>
      <c r="B36" s="8" t="s">
        <v>20</v>
      </c>
      <c r="C36" s="8"/>
      <c r="D36" s="8"/>
      <c r="E36" s="80">
        <f ca="1">_xll.TradableTurnoverPDD($B$25,$B$26,$B$27,A36)</f>
        <v>0</v>
      </c>
      <c r="F36" s="81">
        <f t="shared" ca="1" si="2"/>
        <v>0</v>
      </c>
      <c r="G36" s="10"/>
      <c r="H36" s="11"/>
      <c r="I36" s="11"/>
      <c r="J36" s="11"/>
    </row>
    <row r="37" spans="1:10" x14ac:dyDescent="0.25">
      <c r="A37" s="7" t="s">
        <v>9</v>
      </c>
      <c r="B37" s="7" t="s">
        <v>21</v>
      </c>
      <c r="C37" s="7"/>
      <c r="D37" s="7"/>
      <c r="E37" s="80">
        <f ca="1">_xll.TradableTurnoverPDD($B$25,$B$26,$B$27,A37)</f>
        <v>0</v>
      </c>
      <c r="F37" s="81">
        <f t="shared" ca="1" si="2"/>
        <v>0</v>
      </c>
      <c r="G37" s="10"/>
      <c r="H37" s="11"/>
      <c r="I37" s="11"/>
      <c r="J37" s="11"/>
    </row>
    <row r="38" spans="1:10" x14ac:dyDescent="0.25">
      <c r="A38" s="8" t="s">
        <v>11</v>
      </c>
      <c r="B38" s="8" t="s">
        <v>22</v>
      </c>
      <c r="C38" s="8"/>
      <c r="D38" s="8"/>
      <c r="E38" s="80">
        <f ca="1">_xll.TradableTurnoverPDD($B$25,$B$26,$B$27,A38)</f>
        <v>994838060</v>
      </c>
      <c r="F38" s="81">
        <f t="shared" ca="1" si="2"/>
        <v>0.23771631123155765</v>
      </c>
      <c r="G38" s="10"/>
      <c r="H38" s="11"/>
      <c r="I38" s="11"/>
      <c r="J38" s="11"/>
    </row>
    <row r="39" spans="1:10" x14ac:dyDescent="0.25">
      <c r="A39" s="7" t="s">
        <v>5</v>
      </c>
      <c r="B39" s="7" t="s">
        <v>23</v>
      </c>
      <c r="C39" s="7"/>
      <c r="D39" s="7"/>
      <c r="E39" s="80">
        <f ca="1">_xll.TradableTurnoverPDD($B$25,$B$26,$B$27,A39)</f>
        <v>622835924</v>
      </c>
      <c r="F39" s="81">
        <f t="shared" ca="1" si="2"/>
        <v>0.14882649177674082</v>
      </c>
      <c r="G39" s="10"/>
      <c r="H39" s="11"/>
      <c r="I39" s="11"/>
      <c r="J39" s="11"/>
    </row>
    <row r="40" spans="1:10" x14ac:dyDescent="0.25">
      <c r="A40" s="8" t="s">
        <v>56</v>
      </c>
      <c r="B40" s="8" t="s">
        <v>24</v>
      </c>
      <c r="C40" s="8"/>
      <c r="D40" s="8"/>
      <c r="E40" s="80">
        <f ca="1">_xll.TradableTurnoverPDD($B$25,$B$26,$B$27,A40)</f>
        <v>1118622984</v>
      </c>
      <c r="F40" s="81">
        <f t="shared" ca="1" si="2"/>
        <v>0.26729468855998306</v>
      </c>
      <c r="G40" s="10"/>
      <c r="H40" s="11"/>
      <c r="I40" s="11"/>
      <c r="J40" s="11"/>
    </row>
    <row r="41" spans="1:10" x14ac:dyDescent="0.25">
      <c r="A41" s="7" t="s">
        <v>10</v>
      </c>
      <c r="B41" s="7" t="s">
        <v>25</v>
      </c>
      <c r="C41" s="7"/>
      <c r="D41" s="7"/>
      <c r="E41" s="80">
        <f ca="1">_xll.TradableTurnoverPDD($B$25,$B$26,$B$27,A41)</f>
        <v>0</v>
      </c>
      <c r="F41" s="81">
        <f t="shared" ca="1" si="2"/>
        <v>0</v>
      </c>
      <c r="G41" s="10"/>
      <c r="H41" s="11"/>
      <c r="I41" s="11"/>
      <c r="J41" s="11"/>
    </row>
    <row r="42" spans="1:10" x14ac:dyDescent="0.25">
      <c r="A42" s="8" t="s">
        <v>8</v>
      </c>
      <c r="B42" s="8" t="s">
        <v>26</v>
      </c>
      <c r="C42" s="8"/>
      <c r="D42" s="8"/>
      <c r="E42" s="80">
        <f ca="1">_xll.TradableTurnoverPDD($B$25,$B$26,$B$27,A42)</f>
        <v>692000</v>
      </c>
      <c r="F42" s="81">
        <f t="shared" ca="1" si="2"/>
        <v>1.6535323082858118E-4</v>
      </c>
      <c r="G42" s="10"/>
      <c r="H42" s="11"/>
      <c r="I42" s="11"/>
      <c r="J42" s="11"/>
    </row>
    <row r="43" spans="1:10" x14ac:dyDescent="0.25">
      <c r="A43" s="7" t="s">
        <v>6</v>
      </c>
      <c r="B43" s="7" t="s">
        <v>27</v>
      </c>
      <c r="C43" s="7"/>
      <c r="D43" s="7"/>
      <c r="E43" s="80">
        <f ca="1">_xll.TradableTurnoverPDD($B$25,$B$26,$B$27,A43)</f>
        <v>701873204</v>
      </c>
      <c r="F43" s="81">
        <f t="shared" ca="1" si="2"/>
        <v>0.16771243051070497</v>
      </c>
      <c r="G43" s="10"/>
      <c r="H43" s="11"/>
      <c r="I43" s="11"/>
      <c r="J43" s="11"/>
    </row>
    <row r="44" spans="1:10" x14ac:dyDescent="0.25">
      <c r="A44" s="8" t="s">
        <v>3</v>
      </c>
      <c r="B44" s="8" t="s">
        <v>28</v>
      </c>
      <c r="C44" s="8"/>
      <c r="D44" s="8"/>
      <c r="E44" s="80">
        <f ca="1">_xll.TradableTurnoverPDD($B$25,$B$26,$B$27,A44)</f>
        <v>0</v>
      </c>
      <c r="F44" s="81">
        <f t="shared" ca="1" si="2"/>
        <v>0</v>
      </c>
      <c r="G44" s="10"/>
      <c r="H44" s="11"/>
      <c r="I44" s="11"/>
      <c r="J44" s="11"/>
    </row>
    <row r="45" spans="1:10" ht="15.75" thickBot="1" x14ac:dyDescent="0.3">
      <c r="A45" s="7" t="s">
        <v>0</v>
      </c>
      <c r="B45" s="7" t="s">
        <v>29</v>
      </c>
      <c r="C45" s="7"/>
      <c r="D45" s="7"/>
      <c r="E45" s="80">
        <f ca="1">_xll.TradableTurnoverPDD($B$25,$B$26,$B$27,A45)</f>
        <v>48021940</v>
      </c>
      <c r="F45" s="81">
        <f t="shared" ca="1" si="2"/>
        <v>1.1474830823202711E-2</v>
      </c>
      <c r="G45" s="10"/>
      <c r="H45" s="11"/>
      <c r="I45" s="11"/>
      <c r="J45" s="11"/>
    </row>
    <row r="46" spans="1:10" ht="15.75" thickBot="1" x14ac:dyDescent="0.3">
      <c r="A46" s="5"/>
      <c r="B46" s="4" t="s">
        <v>39</v>
      </c>
      <c r="C46" s="4"/>
      <c r="D46" s="4"/>
      <c r="E46" s="82">
        <f ca="1">SUM(E31:E45)</f>
        <v>4184980218</v>
      </c>
      <c r="F46" s="83">
        <f ca="1">SUM(F31:F45)</f>
        <v>0.99999999999999989</v>
      </c>
      <c r="G46" s="12"/>
      <c r="H46" s="13"/>
      <c r="I46" s="13"/>
      <c r="J46" s="13"/>
    </row>
  </sheetData>
  <mergeCells count="8">
    <mergeCell ref="M7:N7"/>
    <mergeCell ref="C7:D7"/>
    <mergeCell ref="E7:F7"/>
    <mergeCell ref="G7:H7"/>
    <mergeCell ref="E29:F29"/>
    <mergeCell ref="G29:H29"/>
    <mergeCell ref="K7:L7"/>
    <mergeCell ref="I7:J7"/>
  </mergeCells>
  <pageMargins left="0.7" right="0.7" top="0.75" bottom="0.75" header="0.3" footer="0.3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Turnover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Örn Þórðarson</dc:creator>
  <cp:lastModifiedBy>einaroddsson</cp:lastModifiedBy>
  <dcterms:created xsi:type="dcterms:W3CDTF">2013-01-17T15:49:38Z</dcterms:created>
  <dcterms:modified xsi:type="dcterms:W3CDTF">2015-06-04T10:19:40Z</dcterms:modified>
</cp:coreProperties>
</file>