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a\Documents\Gögn\KODIAK Excel\"/>
    </mc:Choice>
  </mc:AlternateContent>
  <xr:revisionPtr revIDLastSave="0" documentId="13_ncr:1_{AB2DDED9-710B-4A9A-8548-049B70E4502B}" xr6:coauthVersionLast="47" xr6:coauthVersionMax="47" xr10:uidLastSave="{00000000-0000-0000-0000-000000000000}"/>
  <bookViews>
    <workbookView xWindow="-34310" yWindow="1360" windowWidth="30960" windowHeight="17970" xr2:uid="{89CA87EE-CDC0-4A1A-93F4-F994FAD74B66}"/>
  </bookViews>
  <sheets>
    <sheet name="Report" sheetId="3" r:id="rId1"/>
    <sheet name="ESG Reports" sheetId="2" r:id="rId2"/>
  </sheets>
  <definedNames>
    <definedName name="_xlnm._FilterDatabase" localSheetId="1" hidden="1">'ESG Reports'!$B$6:$U$86</definedName>
    <definedName name="GeniusQuery_1" localSheetId="1">'ESG Reports'!$B$7:$U$86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3" l="1"/>
  <c r="AE12" i="3"/>
  <c r="AE13" i="3"/>
  <c r="AD11" i="3"/>
  <c r="F9" i="3"/>
  <c r="F10" i="3"/>
  <c r="F11" i="3"/>
  <c r="F12" i="3"/>
  <c r="F14" i="3"/>
  <c r="F15" i="3"/>
  <c r="F18" i="3"/>
  <c r="F19" i="3"/>
  <c r="F20" i="3"/>
  <c r="F21" i="3"/>
  <c r="F22" i="3"/>
  <c r="F25" i="3"/>
  <c r="F26" i="3"/>
  <c r="F27" i="3"/>
  <c r="F28" i="3"/>
  <c r="F31" i="3"/>
  <c r="F32" i="3"/>
  <c r="F33" i="3"/>
  <c r="E9" i="3"/>
  <c r="C10" i="3"/>
  <c r="AB11" i="3" s="1"/>
  <c r="C9" i="3"/>
  <c r="C31" i="3"/>
  <c r="E10" i="3"/>
  <c r="C11" i="3"/>
  <c r="AB12" i="3" s="1"/>
  <c r="C12" i="3"/>
  <c r="AB13" i="3" s="1"/>
  <c r="D10" i="3"/>
  <c r="AC11" i="3" s="1"/>
  <c r="D11" i="3"/>
  <c r="AC12" i="3" s="1"/>
  <c r="E11" i="3"/>
  <c r="AD12" i="3" s="1"/>
  <c r="D12" i="3"/>
  <c r="AC13" i="3" s="1"/>
  <c r="E12" i="3"/>
  <c r="AD13" i="3" s="1"/>
  <c r="D14" i="3"/>
  <c r="E14" i="3"/>
  <c r="D15" i="3"/>
  <c r="E15" i="3"/>
  <c r="D18" i="3"/>
  <c r="E18" i="3"/>
  <c r="D19" i="3"/>
  <c r="E19" i="3"/>
  <c r="D20" i="3"/>
  <c r="E20" i="3"/>
  <c r="D21" i="3"/>
  <c r="E21" i="3"/>
  <c r="D22" i="3"/>
  <c r="E22" i="3"/>
  <c r="D25" i="3"/>
  <c r="E25" i="3"/>
  <c r="D26" i="3"/>
  <c r="E26" i="3"/>
  <c r="D27" i="3"/>
  <c r="E27" i="3"/>
  <c r="D28" i="3"/>
  <c r="E28" i="3"/>
  <c r="D31" i="3"/>
  <c r="E31" i="3"/>
  <c r="D32" i="3"/>
  <c r="E32" i="3"/>
  <c r="D33" i="3"/>
  <c r="E33" i="3"/>
  <c r="C33" i="3"/>
  <c r="C32" i="3"/>
  <c r="C28" i="3"/>
  <c r="C27" i="3"/>
  <c r="C26" i="3"/>
  <c r="C25" i="3"/>
  <c r="C22" i="3"/>
  <c r="C21" i="3"/>
  <c r="C20" i="3"/>
  <c r="C19" i="3"/>
  <c r="C18" i="3"/>
  <c r="C15" i="3"/>
  <c r="C14" i="3"/>
  <c r="D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E0A2DD-4EB5-416E-AA6A-F3933D29A626}" name="Connection" type="4" refreshedVersion="8" refreshOnLoad="1" saveData="1">
    <webPr firstRow="1" xl2000="1" url="http://localhost:7982/GeniusExcel/Default.aspX?svr=GeniusFS&amp;svc=ESGReport&amp;op=ESGReports&amp;ShowHeader=False&amp;cols=0,1,2,3,4,5,6,7,8,9,10,11,12,13,14,15,16,17,18,19" htmlTables="1"/>
  </connection>
</connections>
</file>

<file path=xl/sharedStrings.xml><?xml version="1.0" encoding="utf-8"?>
<sst xmlns="http://schemas.openxmlformats.org/spreadsheetml/2006/main" count="130" uniqueCount="52">
  <si>
    <t xml:space="preserve">           KODIAK Excel</t>
  </si>
  <si>
    <t>All ESG reports</t>
  </si>
  <si>
    <t>ICEAIR</t>
  </si>
  <si>
    <t>EIM</t>
  </si>
  <si>
    <t>SYN</t>
  </si>
  <si>
    <t>FESTI</t>
  </si>
  <si>
    <t>ISB</t>
  </si>
  <si>
    <t>KVIKA</t>
  </si>
  <si>
    <t>MAREL</t>
  </si>
  <si>
    <t>ORIGO</t>
  </si>
  <si>
    <t>REITIR</t>
  </si>
  <si>
    <t>SIMINN</t>
  </si>
  <si>
    <t>ALVO</t>
  </si>
  <si>
    <t>BRIM</t>
  </si>
  <si>
    <t>EIK</t>
  </si>
  <si>
    <t>HAGA</t>
  </si>
  <si>
    <t>ICESEA</t>
  </si>
  <si>
    <t>OLGERD</t>
  </si>
  <si>
    <t>SVN</t>
  </si>
  <si>
    <t>VIS</t>
  </si>
  <si>
    <t>KLAPP B</t>
  </si>
  <si>
    <t>PLAY</t>
  </si>
  <si>
    <t>NOVA</t>
  </si>
  <si>
    <t>REGINN</t>
  </si>
  <si>
    <t>SJOVA</t>
  </si>
  <si>
    <t>Symbol</t>
  </si>
  <si>
    <t>Year</t>
  </si>
  <si>
    <t>Scope 1</t>
  </si>
  <si>
    <t>Scope 2</t>
  </si>
  <si>
    <t>Scope 3</t>
  </si>
  <si>
    <t>GhG emission total</t>
  </si>
  <si>
    <t>GhG Emission/Energy</t>
  </si>
  <si>
    <t>GhG Emission/FTE</t>
  </si>
  <si>
    <t>GhG Emission</t>
  </si>
  <si>
    <t>GhG Emission/Revenue</t>
  </si>
  <si>
    <t>GhG Emission/m2</t>
  </si>
  <si>
    <t>GhG Emission/m3</t>
  </si>
  <si>
    <t>Energy consumed/FTE</t>
  </si>
  <si>
    <t>Energy consumed/Revenue</t>
  </si>
  <si>
    <t>Energy consumed/m2</t>
  </si>
  <si>
    <t>Energy consumed/m3</t>
  </si>
  <si>
    <t>Waste total</t>
  </si>
  <si>
    <t>Recycled waste percetange</t>
  </si>
  <si>
    <t>Waste/FTE</t>
  </si>
  <si>
    <t>Waste/Revenue</t>
  </si>
  <si>
    <t>Energy consumption total</t>
  </si>
  <si>
    <t>GhG emission intensity</t>
  </si>
  <si>
    <t>Waste</t>
  </si>
  <si>
    <t>Energy intensity</t>
  </si>
  <si>
    <t>Waste intensity</t>
  </si>
  <si>
    <t>Energy consumption</t>
  </si>
  <si>
    <t>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</si>
</sst>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2" borderId="2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9" fontId="0" fillId="0" borderId="0" xfId="1" applyFont="1" applyBorder="1"/>
    <xf numFmtId="0" fontId="0" fillId="0" borderId="3" xfId="0" applyBorder="1"/>
    <xf numFmtId="1" fontId="0" fillId="0" borderId="0" xfId="0" applyNumberFormat="1"/>
    <xf numFmtId="41" fontId="0" fillId="0" borderId="3" xfId="2" applyFont="1" applyBorder="1"/>
    <xf numFmtId="41" fontId="0" fillId="0" borderId="0" xfId="2" applyFont="1"/>
    <xf numFmtId="0" fontId="2" fillId="0" borderId="1" xfId="0" applyFont="1" applyFill="1" applyBorder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Report!$AA$11</c:f>
              <c:strCache>
                <c:ptCount val="1"/>
                <c:pt idx="0">
                  <c:v>Scope 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Report!$AB$10:$AE$10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Report!$AB$11:$AE$11</c:f>
              <c:numCache>
                <c:formatCode>General</c:formatCode>
                <c:ptCount val="4"/>
                <c:pt idx="0">
                  <c:v>40300</c:v>
                </c:pt>
                <c:pt idx="1">
                  <c:v>52000</c:v>
                </c:pt>
                <c:pt idx="2">
                  <c:v>57000</c:v>
                </c:pt>
                <c:pt idx="3">
                  <c:v>50200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C74-B24E-FF02C766583C}"/>
            </c:ext>
          </c:extLst>
        </c:ser>
        <c:ser>
          <c:idx val="1"/>
          <c:order val="1"/>
          <c:tx>
            <c:strRef>
              <c:f>Report!$AA$12</c:f>
              <c:strCache>
                <c:ptCount val="1"/>
                <c:pt idx="0">
                  <c:v>Scope 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Report!$AB$10:$AE$10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Report!$AB$12:$AE$12</c:f>
              <c:numCache>
                <c:formatCode>General</c:formatCode>
                <c:ptCount val="4"/>
                <c:pt idx="0">
                  <c:v>34200</c:v>
                </c:pt>
                <c:pt idx="1">
                  <c:v>41000</c:v>
                </c:pt>
                <c:pt idx="2">
                  <c:v>58000</c:v>
                </c:pt>
                <c:pt idx="3">
                  <c:v>33700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5-4C74-B24E-FF02C766583C}"/>
            </c:ext>
          </c:extLst>
        </c:ser>
        <c:ser>
          <c:idx val="2"/>
          <c:order val="2"/>
          <c:tx>
            <c:strRef>
              <c:f>Report!$AA$13</c:f>
              <c:strCache>
                <c:ptCount val="1"/>
                <c:pt idx="0">
                  <c:v>Scope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Report!$AB$10:$AE$10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Report!$AB$13:$AE$13</c:f>
              <c:numCache>
                <c:formatCode>General</c:formatCode>
                <c:ptCount val="4"/>
                <c:pt idx="0">
                  <c:v>860200</c:v>
                </c:pt>
                <c:pt idx="1">
                  <c:v>1019900</c:v>
                </c:pt>
                <c:pt idx="2">
                  <c:v>1011000</c:v>
                </c:pt>
                <c:pt idx="3">
                  <c:v>714700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5-4C74-B24E-FF02C7665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571872"/>
        <c:axId val="811572592"/>
      </c:barChart>
      <c:catAx>
        <c:axId val="8115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1572592"/>
        <c:crosses val="autoZero"/>
        <c:auto val="1"/>
        <c:lblAlgn val="ctr"/>
        <c:lblOffset val="100"/>
        <c:noMultiLvlLbl val="0"/>
      </c:catAx>
      <c:valAx>
        <c:axId val="8115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115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95250</xdr:rowOff>
    </xdr:from>
    <xdr:to>
      <xdr:col>1</xdr:col>
      <xdr:colOff>607617</xdr:colOff>
      <xdr:row>0</xdr:row>
      <xdr:rowOff>663751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AC6ED1-49F3-47C1-AB35-A2B702ABA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390" y="95250"/>
          <a:ext cx="586027" cy="568501"/>
        </a:xfrm>
        <a:prstGeom prst="rect">
          <a:avLst/>
        </a:prstGeom>
      </xdr:spPr>
    </xdr:pic>
    <xdr:clientData/>
  </xdr:twoCellAnchor>
  <xdr:twoCellAnchor>
    <xdr:from>
      <xdr:col>8</xdr:col>
      <xdr:colOff>609599</xdr:colOff>
      <xdr:row>7</xdr:row>
      <xdr:rowOff>22224</xdr:rowOff>
    </xdr:from>
    <xdr:to>
      <xdr:col>21</xdr:col>
      <xdr:colOff>457199</xdr:colOff>
      <xdr:row>28</xdr:row>
      <xdr:rowOff>149225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E5C6E40-82E3-3880-B3C4-6AE943B62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95250</xdr:rowOff>
    </xdr:from>
    <xdr:to>
      <xdr:col>2</xdr:col>
      <xdr:colOff>55167</xdr:colOff>
      <xdr:row>0</xdr:row>
      <xdr:rowOff>663751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FE2343-6B72-4327-86D2-BBE793350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" y="95250"/>
          <a:ext cx="576502" cy="56850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headers="0" backgroundRefresh="0" refreshOnLoad="1" fillFormulas="1" connectionId="1" xr16:uid="{534EB7E5-FBBF-467A-AB30-B3AA84DF39D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0026-AFAE-47D0-AB60-869AA926EF3E}">
  <dimension ref="B1:AF47"/>
  <sheetViews>
    <sheetView showGridLines="0" tabSelected="1" workbookViewId="0">
      <selection activeCell="C5" sqref="C5"/>
    </sheetView>
  </sheetViews>
  <sheetFormatPr defaultRowHeight="15" outlineLevelCol="1" x14ac:dyDescent="0.25"/>
  <cols>
    <col min="1" max="1" width="2.7109375" customWidth="1"/>
    <col min="2" max="2" width="24.85546875" customWidth="1"/>
    <col min="3" max="3" width="13.85546875" customWidth="1"/>
    <col min="4" max="4" width="12" customWidth="1"/>
    <col min="5" max="5" width="10.7109375" customWidth="1"/>
    <col min="27" max="30" width="9.140625" hidden="1" customWidth="1" outlineLevel="1"/>
    <col min="31" max="31" width="0" hidden="1" customWidth="1" outlineLevel="1"/>
    <col min="32" max="32" width="9.140625" collapsed="1"/>
  </cols>
  <sheetData>
    <row r="1" spans="2:31" ht="54.75" customHeight="1" x14ac:dyDescent="0.5">
      <c r="B1" s="1" t="s">
        <v>0</v>
      </c>
    </row>
    <row r="5" spans="2:31" x14ac:dyDescent="0.25">
      <c r="B5" s="4" t="s">
        <v>25</v>
      </c>
      <c r="C5" s="5" t="s">
        <v>14</v>
      </c>
    </row>
    <row r="6" spans="2:31" x14ac:dyDescent="0.25">
      <c r="B6" s="2"/>
      <c r="C6" s="2"/>
      <c r="AA6" s="2"/>
    </row>
    <row r="7" spans="2:31" x14ac:dyDescent="0.25">
      <c r="B7" s="2"/>
      <c r="C7" s="2"/>
    </row>
    <row r="8" spans="2:31" x14ac:dyDescent="0.25">
      <c r="B8" s="3" t="s">
        <v>33</v>
      </c>
      <c r="C8" s="3">
        <v>2022</v>
      </c>
      <c r="D8" s="3">
        <v>2021</v>
      </c>
      <c r="E8" s="3">
        <v>2020</v>
      </c>
      <c r="F8" s="13">
        <v>2019</v>
      </c>
    </row>
    <row r="9" spans="2:31" x14ac:dyDescent="0.25">
      <c r="B9" t="s">
        <v>30</v>
      </c>
      <c r="C9" s="6">
        <f>IFERROR(_xll.GHGEmissionTotal($C$5,C8),"-")</f>
        <v>934700</v>
      </c>
      <c r="D9" s="6">
        <f>IFERROR(_xll.GHGEmissionTotal($C$5,D8),"-")</f>
        <v>1112900</v>
      </c>
      <c r="E9" s="6">
        <f>IFERROR(_xll.GHGEmissionTotal($C$5,E8),"-")</f>
        <v>1126000</v>
      </c>
      <c r="F9" s="6">
        <f>IFERROR(_xll.GHGEmissionTotal($C$5,F8),"-")</f>
        <v>798600</v>
      </c>
    </row>
    <row r="10" spans="2:31" x14ac:dyDescent="0.25">
      <c r="B10" t="s">
        <v>27</v>
      </c>
      <c r="C10" s="10" t="str">
        <f>IFERROR(_xll.GHGScope1($C$5,C8),"-")</f>
        <v>40300</v>
      </c>
      <c r="D10" t="str">
        <f>IFERROR(_xll.GHGScope1($C$5,D8),"-")</f>
        <v>52000</v>
      </c>
      <c r="E10" t="str">
        <f>IFERROR(_xll.GHGScope1($C$5,E8),"-")</f>
        <v>57000</v>
      </c>
      <c r="F10" t="str">
        <f>IFERROR(_xll.GHGScope1($C$5,F8),"-")</f>
        <v>50200</v>
      </c>
      <c r="AA10" s="2"/>
      <c r="AB10">
        <v>2022</v>
      </c>
      <c r="AC10">
        <v>2021</v>
      </c>
      <c r="AD10">
        <v>2020</v>
      </c>
      <c r="AE10">
        <v>2019</v>
      </c>
    </row>
    <row r="11" spans="2:31" x14ac:dyDescent="0.25">
      <c r="B11" t="s">
        <v>28</v>
      </c>
      <c r="C11" t="str">
        <f>IFERROR(_xll.GHGScope2($C$5,C8),"-")</f>
        <v>34200</v>
      </c>
      <c r="D11" t="str">
        <f>IFERROR(_xll.GHGScope2($C$5,D8),"-")</f>
        <v>41000</v>
      </c>
      <c r="E11" t="str">
        <f>IFERROR(_xll.GHGScope2($C$5,E8),"-")</f>
        <v>58000</v>
      </c>
      <c r="F11" t="str">
        <f>IFERROR(_xll.GHGScope2($C$5,F8),"-")</f>
        <v>33700</v>
      </c>
      <c r="AA11" t="s">
        <v>27</v>
      </c>
      <c r="AB11">
        <f>VALUE(C10)</f>
        <v>40300</v>
      </c>
      <c r="AC11">
        <f t="shared" ref="AC11:AD11" si="0">VALUE(D10)</f>
        <v>52000</v>
      </c>
      <c r="AD11">
        <f>VALUE(E10)</f>
        <v>57000</v>
      </c>
      <c r="AE11">
        <f>VALUE(F10)</f>
        <v>50200</v>
      </c>
    </row>
    <row r="12" spans="2:31" x14ac:dyDescent="0.25">
      <c r="B12" t="s">
        <v>29</v>
      </c>
      <c r="C12" t="str">
        <f>IFERROR(_xll.GHGScope3($C$5,C8),"-")</f>
        <v>860200</v>
      </c>
      <c r="D12" t="str">
        <f>IFERROR(_xll.GHGScope3($C$5,D8),"-")</f>
        <v>1019900</v>
      </c>
      <c r="E12" t="str">
        <f>IFERROR(_xll.GHGScope3($C$5,E8),"-")</f>
        <v>1011000</v>
      </c>
      <c r="F12" t="str">
        <f>IFERROR(_xll.GHGScope3($C$5,F8),"-")</f>
        <v>714700</v>
      </c>
      <c r="AA12" t="s">
        <v>28</v>
      </c>
      <c r="AB12">
        <f t="shared" ref="AB12:AB13" si="1">VALUE(C11)</f>
        <v>34200</v>
      </c>
      <c r="AC12">
        <f t="shared" ref="AC12:AC13" si="2">VALUE(D11)</f>
        <v>41000</v>
      </c>
      <c r="AD12">
        <f t="shared" ref="AD12:AE13" si="3">VALUE(E11)</f>
        <v>58000</v>
      </c>
      <c r="AE12">
        <f t="shared" si="3"/>
        <v>33700</v>
      </c>
    </row>
    <row r="13" spans="2:31" x14ac:dyDescent="0.25">
      <c r="AA13" t="s">
        <v>29</v>
      </c>
      <c r="AB13">
        <f t="shared" si="1"/>
        <v>860200</v>
      </c>
      <c r="AC13">
        <f t="shared" si="2"/>
        <v>1019900</v>
      </c>
      <c r="AD13">
        <f t="shared" si="3"/>
        <v>1011000</v>
      </c>
      <c r="AE13">
        <f t="shared" si="3"/>
        <v>714700</v>
      </c>
    </row>
    <row r="14" spans="2:31" x14ac:dyDescent="0.25">
      <c r="B14" t="s">
        <v>50</v>
      </c>
      <c r="C14" t="str">
        <f>IFERROR(_xll.EnergyConsumptionTotal($C$5,C8),"-")</f>
        <v>3908884</v>
      </c>
      <c r="D14" t="str">
        <f>IFERROR(_xll.EnergyConsumptionTotal($C$5,D8),"-")</f>
        <v>4688384</v>
      </c>
      <c r="E14" t="str">
        <f>IFERROR(_xll.EnergyConsumptionTotal($C$5,E8),"-")</f>
        <v>6684226</v>
      </c>
      <c r="F14" t="str">
        <f>IFERROR(_xll.EnergyConsumptionTotal($C$5,F8),"-")</f>
        <v>4608938</v>
      </c>
    </row>
    <row r="15" spans="2:31" x14ac:dyDescent="0.25">
      <c r="B15" t="s">
        <v>47</v>
      </c>
      <c r="C15" t="str">
        <f>IFERROR(_xll.WasteTotal($C$5,C8),"-")</f>
        <v>1423</v>
      </c>
      <c r="D15" t="str">
        <f>IFERROR(_xll.WasteTotal($C$5,D8),"-")</f>
        <v>2250</v>
      </c>
      <c r="E15" t="str">
        <f>IFERROR(_xll.WasteTotal($C$5,E8),"-")</f>
        <v>3566</v>
      </c>
      <c r="F15" t="str">
        <f>IFERROR(_xll.WasteTotal($C$5,F8),"-")</f>
        <v>1220</v>
      </c>
    </row>
    <row r="17" spans="2:6" x14ac:dyDescent="0.25">
      <c r="B17" s="3" t="s">
        <v>46</v>
      </c>
      <c r="C17" s="7"/>
      <c r="D17" s="7"/>
      <c r="E17" s="7"/>
      <c r="F17" s="7"/>
    </row>
    <row r="18" spans="2:6" x14ac:dyDescent="0.25">
      <c r="B18" t="s">
        <v>31</v>
      </c>
      <c r="C18" t="str">
        <f>IFERROR(_xll.EmissionEnergy($C$5,C8),"-")</f>
        <v>11,3000</v>
      </c>
      <c r="D18" t="str">
        <f>IFERROR(_xll.EmissionEnergy($C$5,D8),"-")</f>
        <v>15,6000</v>
      </c>
      <c r="E18" t="str">
        <f>IFERROR(_xll.EmissionEnergy($C$5,E8),"-")</f>
        <v>14600</v>
      </c>
      <c r="F18" t="str">
        <f>IFERROR(_xll.EmissionEnergy($C$5,F8),"-")</f>
        <v>12400</v>
      </c>
    </row>
    <row r="19" spans="2:6" x14ac:dyDescent="0.25">
      <c r="B19" t="s">
        <v>32</v>
      </c>
      <c r="C19" t="str">
        <f>IFERROR(_xll.EmissionFTE($C$5,C8),"-")</f>
        <v>29200</v>
      </c>
      <c r="D19" t="str">
        <f>IFERROR(_xll.EmissionFTE($C$5,D8),"-")</f>
        <v>34800</v>
      </c>
      <c r="E19" t="str">
        <f>IFERROR(_xll.EmissionFTE($C$5,E8),"-")</f>
        <v>37900</v>
      </c>
      <c r="F19" t="str">
        <f>IFERROR(_xll.EmissionFTE($C$5,F8),"-")</f>
        <v>27500</v>
      </c>
    </row>
    <row r="20" spans="2:6" x14ac:dyDescent="0.25">
      <c r="B20" t="s">
        <v>34</v>
      </c>
      <c r="C20" t="str">
        <f>IFERROR(_xll.EmissionRevenue($C$5,C8),"-")</f>
        <v>92800</v>
      </c>
      <c r="D20" t="str">
        <f>IFERROR(_xll.EmissionRevenue($C$5,D8),"-")</f>
        <v>128400</v>
      </c>
      <c r="E20" t="str">
        <f>IFERROR(_xll.EmissionRevenue($C$5,E8),"-")</f>
        <v>135000</v>
      </c>
      <c r="F20" t="str">
        <f>IFERROR(_xll.EmissionRevenue($C$5,F8),"-")</f>
        <v>92900</v>
      </c>
    </row>
    <row r="21" spans="2:6" x14ac:dyDescent="0.25">
      <c r="B21" t="s">
        <v>35</v>
      </c>
      <c r="C21" t="str">
        <f>IFERROR(_xll.EmissionM2($C$5,C8),"-")</f>
        <v>1874,7000</v>
      </c>
      <c r="D21" t="str">
        <f>IFERROR(_xll.EmissionM2($C$5,D8),"-")</f>
        <v>1247,3000</v>
      </c>
      <c r="E21" t="str">
        <f>IFERROR(_xll.EmissionM2($C$5,E8),"-")</f>
        <v>1025100</v>
      </c>
      <c r="F21" t="str">
        <f>IFERROR(_xll.EmissionM2($C$5,F8),"-")</f>
        <v>2269,9000</v>
      </c>
    </row>
    <row r="22" spans="2:6" x14ac:dyDescent="0.25">
      <c r="B22" t="s">
        <v>36</v>
      </c>
      <c r="C22" t="str">
        <f>IFERROR(_xll.EmissionM3($C$5,C8),"-")</f>
        <v>502,1000</v>
      </c>
      <c r="D22" t="str">
        <f>IFERROR(_xll.EmissionM3($C$5,D8),"-")</f>
        <v>383,3000</v>
      </c>
      <c r="E22" t="str">
        <f>IFERROR(_xll.EmissionM3($C$5,E8),"-")</f>
        <v>336200</v>
      </c>
      <c r="F22" t="str">
        <f>IFERROR(_xll.EmissionM3($C$5,F8),"-")</f>
        <v>811,4000</v>
      </c>
    </row>
    <row r="23" spans="2:6" x14ac:dyDescent="0.25">
      <c r="B23" s="2"/>
    </row>
    <row r="24" spans="2:6" x14ac:dyDescent="0.25">
      <c r="B24" s="3" t="s">
        <v>48</v>
      </c>
      <c r="C24" s="7"/>
      <c r="D24" s="7"/>
      <c r="E24" s="7"/>
      <c r="F24" s="7"/>
    </row>
    <row r="25" spans="2:6" x14ac:dyDescent="0.25">
      <c r="B25" t="s">
        <v>37</v>
      </c>
      <c r="C25" t="str">
        <f>IFERROR(_xll.EnergyConsumedFTE($C$5,C8),"-")</f>
        <v>122153</v>
      </c>
      <c r="D25" t="str">
        <f>IFERROR(_xll.EnergyConsumedFTE($C$5,D8),"-")</f>
        <v>145887</v>
      </c>
      <c r="E25" t="str">
        <f>IFERROR(_xll.EnergyConsumedFTE($C$5,E8),"-")</f>
        <v>224680</v>
      </c>
      <c r="F25" t="str">
        <f>IFERROR(_xll.EnergyConsumedFTE($C$5,F8),"-")</f>
        <v>158928,9000</v>
      </c>
    </row>
    <row r="26" spans="2:6" x14ac:dyDescent="0.25">
      <c r="B26" t="s">
        <v>38</v>
      </c>
      <c r="C26" t="str">
        <f>IFERROR(_xll.EnergyConsumedRevenue($C$5,C8),"-")</f>
        <v>387863</v>
      </c>
      <c r="D26" t="str">
        <f>IFERROR(_xll.EnergyConsumedRevenue($C$5,D8),"-")</f>
        <v>538577</v>
      </c>
      <c r="E26" t="str">
        <f>IFERROR(_xll.EnergyConsumedRevenue($C$5,E8),"-")</f>
        <v>800986</v>
      </c>
      <c r="F26" t="str">
        <f>IFERROR(_xll.EnergyConsumedRevenue($C$5,F8),"-")</f>
        <v>535923</v>
      </c>
    </row>
    <row r="27" spans="2:6" x14ac:dyDescent="0.25">
      <c r="B27" t="s">
        <v>39</v>
      </c>
      <c r="C27" t="str">
        <f>IFERROR(_xll.EnergyConsumedM2($C$5,C8),"-")</f>
        <v>7840</v>
      </c>
      <c r="D27" t="str">
        <f>IFERROR(_xll.EnergyConsumedM2($C$5,D8),"-")</f>
        <v>5233</v>
      </c>
      <c r="E27" t="str">
        <f>IFERROR(_xll.EnergyConsumedM2($C$5,E8),"-")</f>
        <v>6080</v>
      </c>
      <c r="F27" t="str">
        <f>IFERROR(_xll.EnergyConsumedM2($C$5,F8),"-")</f>
        <v>13101</v>
      </c>
    </row>
    <row r="28" spans="2:6" x14ac:dyDescent="0.25">
      <c r="B28" t="s">
        <v>40</v>
      </c>
      <c r="C28" t="str">
        <f>IFERROR(_xll.EnergyConsumedM3($C$5,C8),"-")</f>
        <v>2100</v>
      </c>
      <c r="D28" t="str">
        <f>IFERROR(_xll.EnergyConsumedM3($C$5,D8),"-")</f>
        <v>1610</v>
      </c>
      <c r="E28" t="str">
        <f>IFERROR(_xll.EnergyConsumedM3($C$5,E8),"-")</f>
        <v>1994</v>
      </c>
      <c r="F28" t="str">
        <f>IFERROR(_xll.EnergyConsumedM3($C$5,F8),"-")</f>
        <v>4682,9000</v>
      </c>
    </row>
    <row r="29" spans="2:6" x14ac:dyDescent="0.25">
      <c r="B29" s="2"/>
    </row>
    <row r="30" spans="2:6" x14ac:dyDescent="0.25">
      <c r="B30" s="3" t="s">
        <v>49</v>
      </c>
      <c r="C30" s="7"/>
      <c r="D30" s="7"/>
      <c r="E30" s="7"/>
      <c r="F30" s="7"/>
    </row>
    <row r="31" spans="2:6" x14ac:dyDescent="0.25">
      <c r="B31" t="s">
        <v>42</v>
      </c>
      <c r="C31" s="8" t="str">
        <f>IFERROR(_xll.RecycledWastePer($C$5,C8),"-")</f>
        <v>0,4330</v>
      </c>
      <c r="D31" s="8" t="str">
        <f>IFERROR(_xll.RecycledWastePer($C$5,D8),"-")</f>
        <v>0,1990</v>
      </c>
      <c r="E31" s="8" t="str">
        <f>IFERROR(_xll.RecycledWastePer($C$5,E8),"-")</f>
        <v>0,1670</v>
      </c>
      <c r="F31" s="8" t="str">
        <f>IFERROR(_xll.RecycledWastePer($C$5,F8),"-")</f>
        <v>-</v>
      </c>
    </row>
    <row r="32" spans="2:6" x14ac:dyDescent="0.25">
      <c r="B32" t="s">
        <v>43</v>
      </c>
      <c r="C32" t="str">
        <f>IFERROR(_xll.WasteFTE($C$5,C8),"-")</f>
        <v>44,5000</v>
      </c>
      <c r="D32" t="str">
        <f>IFERROR(_xll.WasteFTE($C$5,D8),"-")</f>
        <v>70,3000</v>
      </c>
      <c r="E32" t="str">
        <f>IFERROR(_xll.WasteFTE($C$5,E8),"-")</f>
        <v>119,9000</v>
      </c>
      <c r="F32" t="str">
        <f>IFERROR(_xll.WasteFTE($C$5,F8),"-")</f>
        <v>42,1000</v>
      </c>
    </row>
    <row r="33" spans="2:6" x14ac:dyDescent="0.25">
      <c r="B33" t="s">
        <v>44</v>
      </c>
      <c r="C33" t="str">
        <f>IFERROR(_xll.WasteRevenue($C$5,C8),"-")</f>
        <v>-</v>
      </c>
      <c r="D33" t="str">
        <f>IFERROR(_xll.WasteRevenue($C$5,D8),"-")</f>
        <v>-</v>
      </c>
      <c r="E33" t="str">
        <f>IFERROR(_xll.WasteRevenue($C$5,E8),"-")</f>
        <v>-</v>
      </c>
      <c r="F33" t="str">
        <f>IFERROR(_xll.WasteRevenue($C$5,F8),"-")</f>
        <v>3,5000</v>
      </c>
    </row>
    <row r="43" spans="2:6" ht="15.75" customHeight="1" x14ac:dyDescent="0.25"/>
    <row r="47" spans="2:6" x14ac:dyDescent="0.25">
      <c r="B4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DBA5-E682-4E0C-9C82-182257539E1F}">
  <dimension ref="B1:U86"/>
  <sheetViews>
    <sheetView showGridLines="0" workbookViewId="0">
      <selection activeCell="E17" sqref="E17"/>
    </sheetView>
  </sheetViews>
  <sheetFormatPr defaultRowHeight="15" x14ac:dyDescent="0.25"/>
  <cols>
    <col min="1" max="1" width="2.7109375" customWidth="1"/>
    <col min="2" max="2" width="8.140625" bestFit="1" customWidth="1"/>
    <col min="3" max="3" width="5.140625" bestFit="1" customWidth="1"/>
    <col min="4" max="5" width="14.5703125" bestFit="1" customWidth="1"/>
    <col min="6" max="6" width="11.7109375" bestFit="1" customWidth="1"/>
    <col min="7" max="7" width="12.85546875" bestFit="1" customWidth="1"/>
    <col min="8" max="8" width="9.140625" bestFit="1" customWidth="1"/>
    <col min="9" max="10" width="10.7109375" bestFit="1" customWidth="1"/>
    <col min="11" max="11" width="8" bestFit="1" customWidth="1"/>
    <col min="12" max="12" width="5.42578125" bestFit="1" customWidth="1"/>
    <col min="13" max="13" width="14.5703125" bestFit="1" customWidth="1"/>
    <col min="14" max="15" width="10.7109375" bestFit="1" customWidth="1"/>
    <col min="16" max="16" width="8" bestFit="1" customWidth="1"/>
    <col min="17" max="17" width="7" bestFit="1" customWidth="1"/>
    <col min="18" max="18" width="10.7109375" bestFit="1" customWidth="1"/>
    <col min="19" max="19" width="3.42578125" bestFit="1" customWidth="1"/>
    <col min="20" max="21" width="7" bestFit="1" customWidth="1"/>
  </cols>
  <sheetData>
    <row r="1" spans="2:21" ht="54.75" customHeight="1" x14ac:dyDescent="0.5">
      <c r="B1" s="1" t="s">
        <v>0</v>
      </c>
    </row>
    <row r="4" spans="2:21" x14ac:dyDescent="0.25">
      <c r="B4" s="2" t="s">
        <v>1</v>
      </c>
    </row>
    <row r="5" spans="2:21" x14ac:dyDescent="0.25">
      <c r="B5" s="2"/>
      <c r="C5" s="2"/>
    </row>
    <row r="6" spans="2:21" x14ac:dyDescent="0.25">
      <c r="B6" s="3" t="s">
        <v>25</v>
      </c>
      <c r="C6" s="3" t="s">
        <v>26</v>
      </c>
      <c r="D6" s="3" t="s">
        <v>30</v>
      </c>
      <c r="E6" s="3" t="s">
        <v>27</v>
      </c>
      <c r="F6" s="3" t="s">
        <v>28</v>
      </c>
      <c r="G6" s="3" t="s">
        <v>29</v>
      </c>
      <c r="H6" s="3" t="s">
        <v>31</v>
      </c>
      <c r="I6" s="3" t="s">
        <v>32</v>
      </c>
      <c r="J6" s="3" t="s">
        <v>34</v>
      </c>
      <c r="K6" s="3" t="s">
        <v>35</v>
      </c>
      <c r="L6" s="3" t="s">
        <v>36</v>
      </c>
      <c r="M6" s="3" t="s">
        <v>45</v>
      </c>
      <c r="N6" s="3" t="s">
        <v>37</v>
      </c>
      <c r="O6" s="3" t="s">
        <v>38</v>
      </c>
      <c r="P6" s="3" t="s">
        <v>39</v>
      </c>
      <c r="Q6" s="3" t="s">
        <v>40</v>
      </c>
      <c r="R6" s="3" t="s">
        <v>41</v>
      </c>
      <c r="S6" s="3" t="s">
        <v>42</v>
      </c>
      <c r="T6" s="3" t="s">
        <v>43</v>
      </c>
      <c r="U6" s="3" t="s">
        <v>44</v>
      </c>
    </row>
    <row r="7" spans="2:21" x14ac:dyDescent="0.25">
      <c r="B7" s="9" t="s">
        <v>2</v>
      </c>
      <c r="C7" s="9">
        <v>2022</v>
      </c>
      <c r="D7" s="11">
        <v>951908000</v>
      </c>
      <c r="E7" s="11">
        <v>951572000</v>
      </c>
      <c r="F7" s="11">
        <v>222000</v>
      </c>
      <c r="G7" s="11">
        <v>114000</v>
      </c>
      <c r="H7" s="11"/>
      <c r="I7" s="11">
        <v>313000</v>
      </c>
      <c r="J7" s="11"/>
      <c r="K7" s="11"/>
      <c r="L7" s="11"/>
      <c r="M7" s="11">
        <v>3956554326</v>
      </c>
      <c r="N7" s="11">
        <v>1299361</v>
      </c>
      <c r="O7" s="11"/>
      <c r="P7" s="11"/>
      <c r="Q7" s="11"/>
      <c r="R7" s="11"/>
      <c r="S7" s="11"/>
      <c r="T7" s="11"/>
      <c r="U7" s="11"/>
    </row>
    <row r="8" spans="2:21" x14ac:dyDescent="0.25">
      <c r="B8" t="s">
        <v>2</v>
      </c>
      <c r="C8">
        <v>2021</v>
      </c>
      <c r="D8" s="12">
        <v>486345000</v>
      </c>
      <c r="E8" s="12">
        <v>486064000</v>
      </c>
      <c r="F8" s="12">
        <v>213000</v>
      </c>
      <c r="G8" s="12">
        <v>68000</v>
      </c>
      <c r="H8" s="12"/>
      <c r="I8" s="12">
        <v>233000</v>
      </c>
      <c r="J8" s="12"/>
      <c r="K8" s="12"/>
      <c r="L8" s="12"/>
      <c r="M8" s="12">
        <v>1996105497</v>
      </c>
      <c r="N8" s="12">
        <v>957824</v>
      </c>
      <c r="O8" s="12"/>
      <c r="P8" s="12"/>
      <c r="Q8" s="12"/>
      <c r="R8" s="12"/>
      <c r="S8" s="12"/>
      <c r="T8" s="12"/>
      <c r="U8" s="12"/>
    </row>
    <row r="9" spans="2:21" x14ac:dyDescent="0.25">
      <c r="B9" t="s">
        <v>13</v>
      </c>
      <c r="C9">
        <v>2022</v>
      </c>
      <c r="D9" s="12">
        <v>95618000</v>
      </c>
      <c r="E9" s="12">
        <v>71119000</v>
      </c>
      <c r="F9" s="12">
        <v>279000</v>
      </c>
      <c r="G9" s="12">
        <v>24220000</v>
      </c>
      <c r="H9" s="12">
        <v>22000</v>
      </c>
      <c r="I9" s="12">
        <v>110000</v>
      </c>
      <c r="J9" s="12">
        <v>278000</v>
      </c>
      <c r="K9" s="12">
        <v>1165</v>
      </c>
      <c r="L9" s="12"/>
      <c r="M9" s="12">
        <v>315066055</v>
      </c>
      <c r="N9" s="12">
        <v>498522</v>
      </c>
      <c r="O9" s="12">
        <v>1003395</v>
      </c>
      <c r="P9" s="12">
        <v>5305</v>
      </c>
      <c r="Q9" s="12"/>
      <c r="R9" s="12">
        <v>1038063</v>
      </c>
      <c r="S9" s="12">
        <v>0.78</v>
      </c>
      <c r="T9" s="12">
        <v>1530</v>
      </c>
      <c r="U9" s="12">
        <v>3090</v>
      </c>
    </row>
    <row r="10" spans="2:21" x14ac:dyDescent="0.25">
      <c r="B10" t="s">
        <v>4</v>
      </c>
      <c r="C10">
        <v>2021</v>
      </c>
      <c r="D10" s="12">
        <v>281800</v>
      </c>
      <c r="E10" s="12">
        <v>117000</v>
      </c>
      <c r="F10" s="12">
        <v>95400</v>
      </c>
      <c r="G10" s="12">
        <v>45000</v>
      </c>
      <c r="H10" s="12">
        <v>26180</v>
      </c>
      <c r="I10" s="12">
        <v>568100</v>
      </c>
      <c r="J10" s="12">
        <v>11.82</v>
      </c>
      <c r="K10" s="12">
        <v>31.06</v>
      </c>
      <c r="L10" s="12"/>
      <c r="M10" s="12">
        <v>9829905</v>
      </c>
      <c r="N10" s="12">
        <v>21699.599999999999</v>
      </c>
      <c r="O10" s="12">
        <v>451.6</v>
      </c>
      <c r="P10" s="12">
        <v>1186.5</v>
      </c>
      <c r="Q10" s="12"/>
      <c r="R10" s="12">
        <v>54018</v>
      </c>
      <c r="S10" s="12">
        <v>0.68200000000000005</v>
      </c>
      <c r="T10" s="12">
        <v>119.2</v>
      </c>
      <c r="U10" s="12">
        <v>2.48</v>
      </c>
    </row>
    <row r="11" spans="2:21" x14ac:dyDescent="0.25">
      <c r="B11" t="s">
        <v>5</v>
      </c>
      <c r="C11">
        <v>2021</v>
      </c>
      <c r="D11" s="12">
        <v>1583000</v>
      </c>
      <c r="E11" s="12">
        <v>474800</v>
      </c>
      <c r="F11" s="12">
        <v>456800</v>
      </c>
      <c r="G11" s="12">
        <v>651400</v>
      </c>
      <c r="H11" s="12">
        <v>32000</v>
      </c>
      <c r="I11" s="12">
        <v>1346100</v>
      </c>
      <c r="J11" s="12"/>
      <c r="K11" s="12">
        <v>15200</v>
      </c>
      <c r="L11" s="12"/>
      <c r="M11" s="12">
        <v>49423451</v>
      </c>
      <c r="N11" s="12"/>
      <c r="O11" s="12"/>
      <c r="P11" s="12"/>
      <c r="Q11" s="12"/>
      <c r="R11" s="12">
        <v>4026164</v>
      </c>
      <c r="S11" s="12">
        <v>0.75800000000000001</v>
      </c>
      <c r="T11" s="12"/>
      <c r="U11" s="12"/>
    </row>
    <row r="12" spans="2:21" x14ac:dyDescent="0.25">
      <c r="B12" t="s">
        <v>6</v>
      </c>
      <c r="C12">
        <v>2022</v>
      </c>
      <c r="D12" s="12">
        <v>919300</v>
      </c>
      <c r="E12" s="12">
        <v>41400</v>
      </c>
      <c r="F12" s="12">
        <v>70900</v>
      </c>
      <c r="G12" s="12">
        <v>807000</v>
      </c>
      <c r="H12" s="12">
        <v>124.49</v>
      </c>
      <c r="I12" s="12">
        <v>1190.8</v>
      </c>
      <c r="J12" s="12">
        <v>16.059999999999999</v>
      </c>
      <c r="K12" s="12">
        <v>54.74</v>
      </c>
      <c r="L12" s="12">
        <v>15.39</v>
      </c>
      <c r="M12" s="12">
        <v>7384637</v>
      </c>
      <c r="N12" s="12">
        <v>9565.6</v>
      </c>
      <c r="O12" s="12">
        <v>1.29</v>
      </c>
      <c r="P12" s="12">
        <v>439.8</v>
      </c>
      <c r="Q12" s="12">
        <v>123.6</v>
      </c>
      <c r="R12" s="12">
        <v>133173</v>
      </c>
      <c r="S12" s="12">
        <v>0.44</v>
      </c>
      <c r="T12" s="12">
        <v>172.5</v>
      </c>
      <c r="U12" s="12">
        <v>2.3260000000000001</v>
      </c>
    </row>
    <row r="13" spans="2:21" x14ac:dyDescent="0.25">
      <c r="B13" t="s">
        <v>6</v>
      </c>
      <c r="C13">
        <v>2021</v>
      </c>
      <c r="D13" s="12">
        <v>723100</v>
      </c>
      <c r="E13" s="12">
        <v>54200</v>
      </c>
      <c r="F13" s="12">
        <v>56700</v>
      </c>
      <c r="G13" s="12">
        <v>612200</v>
      </c>
      <c r="H13" s="12">
        <v>115800</v>
      </c>
      <c r="I13" s="12">
        <v>989.14</v>
      </c>
      <c r="J13" s="12">
        <v>15.018000000000001</v>
      </c>
      <c r="K13" s="12">
        <v>43.06</v>
      </c>
      <c r="L13" s="12">
        <v>12.1</v>
      </c>
      <c r="M13" s="12">
        <v>6244389</v>
      </c>
      <c r="N13" s="12">
        <v>8542.2999999999993</v>
      </c>
      <c r="O13" s="12">
        <v>129.68600000000001</v>
      </c>
      <c r="P13" s="12">
        <v>371.9</v>
      </c>
      <c r="Q13" s="12">
        <v>104.5</v>
      </c>
      <c r="R13" s="12">
        <v>91681</v>
      </c>
      <c r="S13" s="12">
        <v>0.70399999999999996</v>
      </c>
      <c r="T13" s="12">
        <v>125.4</v>
      </c>
      <c r="U13" s="12">
        <v>1.9039999999999999</v>
      </c>
    </row>
    <row r="14" spans="2:21" x14ac:dyDescent="0.25">
      <c r="B14" t="s">
        <v>5</v>
      </c>
      <c r="C14">
        <v>2022</v>
      </c>
      <c r="D14" s="12">
        <v>2125600</v>
      </c>
      <c r="E14" s="12">
        <v>909800</v>
      </c>
      <c r="F14" s="12">
        <v>506100</v>
      </c>
      <c r="G14" s="12">
        <v>709700</v>
      </c>
      <c r="H14" s="12">
        <v>38420</v>
      </c>
      <c r="I14" s="12">
        <v>1675000</v>
      </c>
      <c r="J14" s="12"/>
      <c r="K14" s="12">
        <v>22.74</v>
      </c>
      <c r="L14" s="12"/>
      <c r="M14" s="12">
        <v>55322064</v>
      </c>
      <c r="N14" s="12"/>
      <c r="O14" s="12"/>
      <c r="P14" s="12"/>
      <c r="Q14" s="12"/>
      <c r="R14" s="12">
        <v>4329119</v>
      </c>
      <c r="S14" s="12">
        <v>0.72799999999999998</v>
      </c>
      <c r="T14" s="12"/>
      <c r="U14" s="12"/>
    </row>
    <row r="15" spans="2:21" x14ac:dyDescent="0.25">
      <c r="B15" t="s">
        <v>11</v>
      </c>
      <c r="C15">
        <v>2021</v>
      </c>
      <c r="D15" s="12">
        <v>6825000</v>
      </c>
      <c r="E15" s="12">
        <v>1347000</v>
      </c>
      <c r="F15" s="12">
        <v>2176000</v>
      </c>
      <c r="G15" s="12">
        <v>3302000</v>
      </c>
      <c r="H15" s="12"/>
      <c r="I15" s="12">
        <v>8800</v>
      </c>
      <c r="J15" s="12"/>
      <c r="K15" s="12"/>
      <c r="L15" s="12"/>
      <c r="M15" s="12">
        <v>18060000</v>
      </c>
      <c r="N15" s="12">
        <v>41400</v>
      </c>
      <c r="O15" s="12">
        <v>55000</v>
      </c>
      <c r="P15" s="12"/>
      <c r="Q15" s="12"/>
      <c r="R15" s="12"/>
      <c r="S15" s="12"/>
      <c r="T15" s="12"/>
      <c r="U15" s="12"/>
    </row>
    <row r="16" spans="2:21" x14ac:dyDescent="0.25">
      <c r="B16" t="s">
        <v>15</v>
      </c>
      <c r="C16">
        <v>2022</v>
      </c>
      <c r="D16" s="12">
        <v>4155100</v>
      </c>
      <c r="E16" s="12">
        <v>802700</v>
      </c>
      <c r="F16" s="12">
        <v>572600</v>
      </c>
      <c r="G16" s="12">
        <v>2779800</v>
      </c>
      <c r="H16" s="12">
        <v>65700</v>
      </c>
      <c r="I16" s="12">
        <v>2857.7</v>
      </c>
      <c r="J16" s="12">
        <v>25.7</v>
      </c>
      <c r="K16" s="12">
        <v>37.200000000000003</v>
      </c>
      <c r="L16" s="12"/>
      <c r="M16" s="12">
        <v>63222236</v>
      </c>
      <c r="N16" s="12">
        <v>43481.599999999999</v>
      </c>
      <c r="O16" s="12">
        <v>390.3</v>
      </c>
      <c r="P16" s="12">
        <v>566.70000000000005</v>
      </c>
      <c r="Q16" s="12"/>
      <c r="R16" s="12">
        <v>5241582</v>
      </c>
      <c r="S16" s="12">
        <v>0.69199999999999995</v>
      </c>
      <c r="T16" s="12"/>
      <c r="U16" s="12"/>
    </row>
    <row r="17" spans="2:21" x14ac:dyDescent="0.25">
      <c r="B17" t="s">
        <v>8</v>
      </c>
      <c r="C17">
        <v>2021</v>
      </c>
      <c r="D17" s="12">
        <v>18629000</v>
      </c>
      <c r="E17" s="12">
        <v>7563000</v>
      </c>
      <c r="F17" s="12">
        <v>7328000</v>
      </c>
      <c r="G17" s="12">
        <v>3738000</v>
      </c>
      <c r="H17" s="12"/>
      <c r="I17" s="12"/>
      <c r="J17" s="12"/>
      <c r="K17" s="12">
        <v>54700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 x14ac:dyDescent="0.25">
      <c r="B18" t="s">
        <v>9</v>
      </c>
      <c r="C18">
        <v>2022</v>
      </c>
      <c r="D18" s="12">
        <v>561900</v>
      </c>
      <c r="E18" s="12">
        <v>57500</v>
      </c>
      <c r="F18" s="12">
        <v>30900</v>
      </c>
      <c r="G18" s="12">
        <v>473500</v>
      </c>
      <c r="H18" s="12">
        <v>157290</v>
      </c>
      <c r="I18" s="12">
        <v>875160</v>
      </c>
      <c r="J18" s="12">
        <v>27930</v>
      </c>
      <c r="K18" s="12">
        <v>51090</v>
      </c>
      <c r="L18" s="12"/>
      <c r="M18" s="12">
        <v>3572108</v>
      </c>
      <c r="N18" s="12">
        <v>5564</v>
      </c>
      <c r="O18" s="12">
        <v>177.5</v>
      </c>
      <c r="P18" s="12">
        <v>324.8</v>
      </c>
      <c r="Q18" s="12"/>
      <c r="R18" s="12">
        <v>137253</v>
      </c>
      <c r="S18" s="12">
        <v>0.73</v>
      </c>
      <c r="T18" s="12">
        <v>213.8</v>
      </c>
      <c r="U18" s="12">
        <v>6.82</v>
      </c>
    </row>
    <row r="19" spans="2:21" x14ac:dyDescent="0.25">
      <c r="B19" t="s">
        <v>9</v>
      </c>
      <c r="C19">
        <v>2021</v>
      </c>
      <c r="D19" s="12">
        <v>561900</v>
      </c>
      <c r="E19" s="12">
        <v>89400</v>
      </c>
      <c r="F19" s="12">
        <v>33000</v>
      </c>
      <c r="G19" s="12">
        <v>443600</v>
      </c>
      <c r="H19" s="12">
        <v>145030</v>
      </c>
      <c r="I19" s="12">
        <v>1003600</v>
      </c>
      <c r="J19" s="12">
        <v>31120</v>
      </c>
      <c r="K19" s="12">
        <v>48170</v>
      </c>
      <c r="L19" s="12"/>
      <c r="M19" s="12">
        <v>3902773</v>
      </c>
      <c r="N19" s="12">
        <v>6919.8</v>
      </c>
      <c r="O19" s="12">
        <v>214.5</v>
      </c>
      <c r="P19" s="12">
        <v>332.1</v>
      </c>
      <c r="Q19" s="12"/>
      <c r="R19" s="12">
        <v>123751</v>
      </c>
      <c r="S19" s="12">
        <v>0.73</v>
      </c>
      <c r="T19" s="12">
        <v>219.4</v>
      </c>
      <c r="U19" s="12">
        <v>6.8</v>
      </c>
    </row>
    <row r="20" spans="2:21" x14ac:dyDescent="0.25">
      <c r="B20" t="s">
        <v>4</v>
      </c>
      <c r="C20">
        <v>2022</v>
      </c>
      <c r="D20" s="12">
        <v>257400</v>
      </c>
      <c r="E20" s="12">
        <v>135700</v>
      </c>
      <c r="F20" s="12">
        <v>90500</v>
      </c>
      <c r="G20" s="12">
        <v>55600</v>
      </c>
      <c r="H20" s="12">
        <v>29520</v>
      </c>
      <c r="I20" s="12">
        <v>612.63</v>
      </c>
      <c r="J20" s="12">
        <v>12.26</v>
      </c>
      <c r="K20" s="12">
        <v>34.020000000000003</v>
      </c>
      <c r="L20" s="12"/>
      <c r="M20" s="12">
        <v>9546568</v>
      </c>
      <c r="N20" s="12">
        <v>20753.400000000001</v>
      </c>
      <c r="O20" s="12">
        <v>415.4</v>
      </c>
      <c r="P20" s="12">
        <v>1152.3</v>
      </c>
      <c r="Q20" s="12"/>
      <c r="R20" s="12">
        <v>45864</v>
      </c>
      <c r="S20" s="12">
        <v>0.68200000000000005</v>
      </c>
      <c r="T20" s="12">
        <v>99.7</v>
      </c>
      <c r="U20" s="12">
        <v>2</v>
      </c>
    </row>
    <row r="21" spans="2:21" x14ac:dyDescent="0.25">
      <c r="B21" t="s">
        <v>10</v>
      </c>
      <c r="C21">
        <v>2022</v>
      </c>
      <c r="D21" s="12">
        <v>330600</v>
      </c>
      <c r="E21" s="12">
        <v>6100</v>
      </c>
      <c r="F21" s="12">
        <v>17000</v>
      </c>
      <c r="G21" s="12">
        <v>307500</v>
      </c>
      <c r="H21" s="12"/>
      <c r="I21" s="12">
        <v>15023</v>
      </c>
      <c r="J21" s="12">
        <v>24.5</v>
      </c>
      <c r="K21" s="12">
        <v>0.7</v>
      </c>
      <c r="L21" s="12"/>
      <c r="M21" s="12">
        <v>44054684</v>
      </c>
      <c r="N21" s="12">
        <v>1163</v>
      </c>
      <c r="O21" s="12">
        <v>1.9</v>
      </c>
      <c r="P21" s="12">
        <v>0.1</v>
      </c>
      <c r="Q21" s="12"/>
      <c r="R21" s="12">
        <v>348316</v>
      </c>
      <c r="S21" s="12"/>
      <c r="T21" s="12"/>
      <c r="U21" s="12"/>
    </row>
    <row r="22" spans="2:21" x14ac:dyDescent="0.25">
      <c r="B22" t="s">
        <v>10</v>
      </c>
      <c r="C22">
        <v>2021</v>
      </c>
      <c r="D22" s="12">
        <v>290300</v>
      </c>
      <c r="E22" s="12">
        <v>13300</v>
      </c>
      <c r="F22" s="12">
        <v>21300</v>
      </c>
      <c r="G22" s="12">
        <v>255700</v>
      </c>
      <c r="H22" s="12"/>
      <c r="I22" s="12">
        <v>13569</v>
      </c>
      <c r="J22" s="12">
        <v>24.5</v>
      </c>
      <c r="K22" s="12">
        <v>0.6</v>
      </c>
      <c r="L22" s="12"/>
      <c r="M22" s="12">
        <v>42444431</v>
      </c>
      <c r="N22" s="12">
        <v>2446</v>
      </c>
      <c r="O22" s="12">
        <v>4.4000000000000004</v>
      </c>
      <c r="P22" s="12">
        <v>0.1</v>
      </c>
      <c r="Q22" s="12"/>
      <c r="R22" s="12">
        <v>353372</v>
      </c>
      <c r="S22" s="12"/>
      <c r="T22" s="12"/>
      <c r="U22" s="12"/>
    </row>
    <row r="23" spans="2:21" x14ac:dyDescent="0.25">
      <c r="B23" t="s">
        <v>8</v>
      </c>
      <c r="C23">
        <v>2022</v>
      </c>
      <c r="D23" s="12">
        <v>393452000</v>
      </c>
      <c r="E23" s="12">
        <v>7314000</v>
      </c>
      <c r="F23" s="12">
        <v>11583000</v>
      </c>
      <c r="G23" s="12">
        <v>378888000</v>
      </c>
      <c r="H23" s="12"/>
      <c r="I23" s="12">
        <v>51100</v>
      </c>
      <c r="J23" s="12"/>
      <c r="K23" s="12"/>
      <c r="L23" s="12"/>
      <c r="M23" s="12"/>
      <c r="N23" s="12"/>
      <c r="O23" s="12"/>
      <c r="P23" s="12"/>
      <c r="Q23" s="12"/>
      <c r="R23" s="12">
        <v>4651600</v>
      </c>
      <c r="S23" s="12">
        <v>0.70899999999999996</v>
      </c>
      <c r="T23" s="12"/>
      <c r="U23" s="12"/>
    </row>
    <row r="24" spans="2:21" x14ac:dyDescent="0.25">
      <c r="B24" t="s">
        <v>16</v>
      </c>
      <c r="C24">
        <v>2022</v>
      </c>
      <c r="D24" s="12">
        <v>28453000</v>
      </c>
      <c r="E24" s="12">
        <v>2372000</v>
      </c>
      <c r="F24" s="12">
        <v>1483000</v>
      </c>
      <c r="G24" s="12">
        <v>24598000</v>
      </c>
      <c r="H24" s="12"/>
      <c r="I24" s="12">
        <v>5000</v>
      </c>
      <c r="J24" s="12">
        <v>9200</v>
      </c>
      <c r="K24" s="12"/>
      <c r="L24" s="12"/>
      <c r="M24" s="12">
        <v>11977000</v>
      </c>
      <c r="N24" s="12">
        <v>15600</v>
      </c>
      <c r="O24" s="12">
        <v>28500</v>
      </c>
      <c r="P24" s="12"/>
      <c r="Q24" s="12"/>
      <c r="R24" s="12">
        <v>5407</v>
      </c>
      <c r="S24" s="12">
        <v>0.19</v>
      </c>
      <c r="T24" s="12"/>
      <c r="U24" s="12"/>
    </row>
    <row r="25" spans="2:21" x14ac:dyDescent="0.25">
      <c r="B25" t="s">
        <v>12</v>
      </c>
      <c r="C25">
        <v>2021</v>
      </c>
      <c r="D25" s="12">
        <v>512000</v>
      </c>
      <c r="E25" s="12">
        <v>12000</v>
      </c>
      <c r="F25" s="12">
        <v>206000</v>
      </c>
      <c r="G25" s="12">
        <v>294000</v>
      </c>
      <c r="H25" s="12"/>
      <c r="I25" s="12"/>
      <c r="J25" s="12"/>
      <c r="K25" s="12"/>
      <c r="L25" s="12"/>
      <c r="M25" s="12">
        <v>8190000</v>
      </c>
      <c r="N25" s="12">
        <v>128000</v>
      </c>
      <c r="O25" s="12"/>
      <c r="P25" s="12"/>
      <c r="Q25" s="12"/>
      <c r="R25" s="12"/>
      <c r="S25" s="12"/>
      <c r="T25" s="12"/>
      <c r="U25" s="12"/>
    </row>
    <row r="26" spans="2:21" x14ac:dyDescent="0.25">
      <c r="B26" t="s">
        <v>13</v>
      </c>
      <c r="C26">
        <v>2021</v>
      </c>
      <c r="D26" s="12">
        <v>92402000</v>
      </c>
      <c r="E26" s="12">
        <v>71030000</v>
      </c>
      <c r="F26" s="12">
        <v>305000</v>
      </c>
      <c r="G26" s="12">
        <v>21067000</v>
      </c>
      <c r="H26" s="12">
        <v>21400</v>
      </c>
      <c r="I26" s="12">
        <v>87000</v>
      </c>
      <c r="J26" s="12">
        <v>172000</v>
      </c>
      <c r="K26" s="12">
        <v>1127</v>
      </c>
      <c r="L26" s="12"/>
      <c r="M26" s="12">
        <v>312843524</v>
      </c>
      <c r="N26" s="12">
        <v>408412</v>
      </c>
      <c r="O26" s="12">
        <v>806506</v>
      </c>
      <c r="P26" s="12">
        <v>5263</v>
      </c>
      <c r="Q26" s="12"/>
      <c r="R26" s="12">
        <v>1251368</v>
      </c>
      <c r="S26" s="12">
        <v>0.74</v>
      </c>
      <c r="T26" s="12">
        <v>1440</v>
      </c>
      <c r="U26" s="12">
        <v>2850</v>
      </c>
    </row>
    <row r="27" spans="2:21" x14ac:dyDescent="0.25">
      <c r="B27" t="s">
        <v>14</v>
      </c>
      <c r="C27">
        <v>2022</v>
      </c>
      <c r="D27" s="12">
        <v>934700</v>
      </c>
      <c r="E27" s="12">
        <v>40300</v>
      </c>
      <c r="F27" s="12">
        <v>34200</v>
      </c>
      <c r="G27" s="12">
        <v>860200</v>
      </c>
      <c r="H27" s="12">
        <v>11.3</v>
      </c>
      <c r="I27" s="12">
        <v>29200</v>
      </c>
      <c r="J27" s="12">
        <v>92800</v>
      </c>
      <c r="K27" s="12">
        <v>1874.7</v>
      </c>
      <c r="L27" s="12">
        <v>502.1</v>
      </c>
      <c r="M27" s="12">
        <v>3908884</v>
      </c>
      <c r="N27" s="12">
        <v>122153</v>
      </c>
      <c r="O27" s="12">
        <v>387863</v>
      </c>
      <c r="P27" s="12">
        <v>7840</v>
      </c>
      <c r="Q27" s="12">
        <v>2100</v>
      </c>
      <c r="R27" s="12">
        <v>1423</v>
      </c>
      <c r="S27" s="12">
        <v>0.433</v>
      </c>
      <c r="T27" s="12">
        <v>44.5</v>
      </c>
      <c r="U27" s="12"/>
    </row>
    <row r="28" spans="2:21" x14ac:dyDescent="0.25">
      <c r="B28" t="s">
        <v>14</v>
      </c>
      <c r="C28">
        <v>2021</v>
      </c>
      <c r="D28" s="12">
        <v>1112900</v>
      </c>
      <c r="E28" s="12">
        <v>52000</v>
      </c>
      <c r="F28" s="12">
        <v>41000</v>
      </c>
      <c r="G28" s="12">
        <v>1019900</v>
      </c>
      <c r="H28" s="12">
        <v>15.6</v>
      </c>
      <c r="I28" s="12">
        <v>34800</v>
      </c>
      <c r="J28" s="12">
        <v>128400</v>
      </c>
      <c r="K28" s="12">
        <v>1247.3</v>
      </c>
      <c r="L28" s="12">
        <v>383.3</v>
      </c>
      <c r="M28" s="12">
        <v>4688384</v>
      </c>
      <c r="N28" s="12">
        <v>145887</v>
      </c>
      <c r="O28" s="12">
        <v>538577</v>
      </c>
      <c r="P28" s="12">
        <v>5233</v>
      </c>
      <c r="Q28" s="12">
        <v>1610</v>
      </c>
      <c r="R28" s="12">
        <v>2250</v>
      </c>
      <c r="S28" s="12">
        <v>0.19900000000000001</v>
      </c>
      <c r="T28" s="12">
        <v>70.3</v>
      </c>
      <c r="U28" s="12"/>
    </row>
    <row r="29" spans="2:21" x14ac:dyDescent="0.25">
      <c r="B29" t="s">
        <v>15</v>
      </c>
      <c r="C29">
        <v>2021</v>
      </c>
      <c r="D29" s="12">
        <v>4150200</v>
      </c>
      <c r="E29" s="12">
        <v>929000</v>
      </c>
      <c r="F29" s="12">
        <v>627200</v>
      </c>
      <c r="G29" s="12">
        <v>2593900</v>
      </c>
      <c r="H29" s="12">
        <v>60050</v>
      </c>
      <c r="I29" s="12">
        <v>2960.2</v>
      </c>
      <c r="J29" s="12">
        <v>30.57</v>
      </c>
      <c r="K29" s="12">
        <v>34.44</v>
      </c>
      <c r="L29" s="12"/>
      <c r="M29" s="12">
        <v>69114036</v>
      </c>
      <c r="N29" s="12">
        <v>49296.7</v>
      </c>
      <c r="O29" s="12">
        <v>509.1</v>
      </c>
      <c r="P29" s="12">
        <v>573.5</v>
      </c>
      <c r="Q29" s="12"/>
      <c r="R29" s="12">
        <v>5077119</v>
      </c>
      <c r="S29" s="12">
        <v>0.68500000000000005</v>
      </c>
      <c r="T29" s="12">
        <v>3621.3</v>
      </c>
      <c r="U29" s="12">
        <v>37.4</v>
      </c>
    </row>
    <row r="30" spans="2:21" x14ac:dyDescent="0.25">
      <c r="B30" t="s">
        <v>7</v>
      </c>
      <c r="C30">
        <v>2022</v>
      </c>
      <c r="D30" s="12">
        <v>25500</v>
      </c>
      <c r="E30" s="12">
        <v>11100</v>
      </c>
      <c r="F30" s="12">
        <v>11000</v>
      </c>
      <c r="G30" s="12">
        <v>3400</v>
      </c>
      <c r="H30" s="12"/>
      <c r="I30" s="12">
        <v>187.6</v>
      </c>
      <c r="J30" s="12"/>
      <c r="K30" s="12"/>
      <c r="L30" s="12"/>
      <c r="M30" s="12">
        <v>43792</v>
      </c>
      <c r="N30" s="12"/>
      <c r="O30" s="12"/>
      <c r="P30" s="12"/>
      <c r="Q30" s="12"/>
      <c r="R30" s="12"/>
      <c r="S30" s="12"/>
      <c r="T30" s="12"/>
      <c r="U30" s="12"/>
    </row>
    <row r="31" spans="2:21" x14ac:dyDescent="0.25">
      <c r="B31" t="s">
        <v>3</v>
      </c>
      <c r="C31">
        <v>2022</v>
      </c>
      <c r="D31" s="12">
        <v>303197000</v>
      </c>
      <c r="E31" s="12">
        <v>301251000</v>
      </c>
      <c r="F31" s="12">
        <v>1567000</v>
      </c>
      <c r="G31" s="12">
        <v>379000</v>
      </c>
      <c r="H31" s="12">
        <v>252000</v>
      </c>
      <c r="I31" s="12">
        <v>195611</v>
      </c>
      <c r="J31" s="12">
        <v>291498</v>
      </c>
      <c r="K31" s="12"/>
      <c r="L31" s="12"/>
      <c r="M31" s="12">
        <v>1202444088</v>
      </c>
      <c r="N31" s="12">
        <v>775770</v>
      </c>
      <c r="O31" s="12">
        <v>1156047</v>
      </c>
      <c r="P31" s="12"/>
      <c r="Q31" s="12"/>
      <c r="R31" s="12">
        <v>1274440</v>
      </c>
      <c r="S31" s="12">
        <v>0.73</v>
      </c>
      <c r="T31" s="12">
        <v>822</v>
      </c>
      <c r="U31" s="12">
        <v>1225</v>
      </c>
    </row>
    <row r="32" spans="2:21" x14ac:dyDescent="0.25">
      <c r="B32" t="s">
        <v>17</v>
      </c>
      <c r="C32">
        <v>2021</v>
      </c>
      <c r="D32" s="12">
        <v>15284900</v>
      </c>
      <c r="E32" s="12">
        <v>916800</v>
      </c>
      <c r="F32" s="12">
        <v>201600</v>
      </c>
      <c r="G32" s="12">
        <v>14166400</v>
      </c>
      <c r="H32" s="12">
        <v>651550</v>
      </c>
      <c r="I32" s="12">
        <v>43746</v>
      </c>
      <c r="J32" s="12">
        <v>480.04</v>
      </c>
      <c r="K32" s="12">
        <v>712.45</v>
      </c>
      <c r="L32" s="12">
        <v>94.56</v>
      </c>
      <c r="M32" s="12">
        <v>23459179</v>
      </c>
      <c r="N32" s="12">
        <v>67141.3</v>
      </c>
      <c r="O32" s="12">
        <v>736.8</v>
      </c>
      <c r="P32" s="12">
        <v>1093.5</v>
      </c>
      <c r="Q32" s="12">
        <v>145.1</v>
      </c>
      <c r="R32" s="12">
        <v>1700146</v>
      </c>
      <c r="S32" s="12">
        <v>0.85399999999999998</v>
      </c>
      <c r="T32" s="12">
        <v>4865.8999999999996</v>
      </c>
      <c r="U32" s="12">
        <v>53.4</v>
      </c>
    </row>
    <row r="33" spans="2:21" x14ac:dyDescent="0.25">
      <c r="B33" t="s">
        <v>18</v>
      </c>
      <c r="C33">
        <v>2021</v>
      </c>
      <c r="D33" s="12">
        <v>54628000</v>
      </c>
      <c r="E33" s="12">
        <v>53385000</v>
      </c>
      <c r="F33" s="12">
        <v>987000</v>
      </c>
      <c r="G33" s="12">
        <v>256000</v>
      </c>
      <c r="H33" s="12"/>
      <c r="I33" s="12"/>
      <c r="J33" s="12"/>
      <c r="K33" s="12"/>
      <c r="L33" s="12"/>
      <c r="M33" s="12">
        <v>324822786</v>
      </c>
      <c r="N33" s="12"/>
      <c r="O33" s="12"/>
      <c r="P33" s="12"/>
      <c r="Q33" s="12"/>
      <c r="R33" s="12">
        <v>546932</v>
      </c>
      <c r="S33" s="12"/>
      <c r="T33" s="12"/>
      <c r="U33" s="12"/>
    </row>
    <row r="34" spans="2:21" x14ac:dyDescent="0.25">
      <c r="B34" t="s">
        <v>17</v>
      </c>
      <c r="C34">
        <v>2022</v>
      </c>
      <c r="D34" s="12">
        <v>14640000</v>
      </c>
      <c r="E34" s="12">
        <v>917000</v>
      </c>
      <c r="F34" s="12">
        <v>202000</v>
      </c>
      <c r="G34" s="12">
        <v>13522000</v>
      </c>
      <c r="H34" s="12">
        <v>624000</v>
      </c>
      <c r="I34" s="12">
        <v>41901</v>
      </c>
      <c r="J34" s="12">
        <v>460</v>
      </c>
      <c r="K34" s="12">
        <v>680</v>
      </c>
      <c r="L34" s="12">
        <v>97</v>
      </c>
      <c r="M34" s="12">
        <v>24267704</v>
      </c>
      <c r="N34" s="12">
        <v>64714</v>
      </c>
      <c r="O34" s="12">
        <v>631</v>
      </c>
      <c r="P34" s="12">
        <v>1046</v>
      </c>
      <c r="Q34" s="12">
        <v>149</v>
      </c>
      <c r="R34" s="12">
        <v>1545523</v>
      </c>
      <c r="S34" s="12">
        <v>0.90100000000000002</v>
      </c>
      <c r="T34" s="12">
        <v>4121</v>
      </c>
      <c r="U34" s="12">
        <v>40</v>
      </c>
    </row>
    <row r="35" spans="2:21" x14ac:dyDescent="0.25">
      <c r="B35" t="s">
        <v>3</v>
      </c>
      <c r="C35">
        <v>2021</v>
      </c>
      <c r="D35" s="12">
        <v>297988000</v>
      </c>
      <c r="E35" s="12">
        <v>296684000</v>
      </c>
      <c r="F35" s="12">
        <v>1102000</v>
      </c>
      <c r="G35" s="12">
        <v>202000</v>
      </c>
      <c r="H35" s="12">
        <v>252000</v>
      </c>
      <c r="I35" s="12">
        <v>280591</v>
      </c>
      <c r="J35" s="12">
        <v>535658</v>
      </c>
      <c r="K35" s="12"/>
      <c r="L35" s="12"/>
      <c r="M35" s="12">
        <v>1180312235</v>
      </c>
      <c r="N35" s="12">
        <v>1111405</v>
      </c>
      <c r="O35" s="12">
        <v>2121708</v>
      </c>
      <c r="P35" s="12"/>
      <c r="Q35" s="12"/>
      <c r="R35" s="12">
        <v>1347263</v>
      </c>
      <c r="S35" s="12">
        <v>0.75</v>
      </c>
      <c r="T35" s="12">
        <v>1269</v>
      </c>
      <c r="U35" s="12">
        <v>2422</v>
      </c>
    </row>
    <row r="36" spans="2:21" x14ac:dyDescent="0.25">
      <c r="B36" t="s">
        <v>20</v>
      </c>
      <c r="C36">
        <v>2021</v>
      </c>
      <c r="D36" s="12">
        <v>10100</v>
      </c>
      <c r="E36" s="12">
        <v>0</v>
      </c>
      <c r="F36" s="12">
        <v>500</v>
      </c>
      <c r="G36" s="12">
        <v>9600</v>
      </c>
      <c r="H36" s="12">
        <v>174310</v>
      </c>
      <c r="I36" s="12">
        <v>481.38</v>
      </c>
      <c r="J36" s="12">
        <v>26595.5</v>
      </c>
      <c r="K36" s="12">
        <v>24.9</v>
      </c>
      <c r="L36" s="12"/>
      <c r="M36" s="12">
        <v>57996</v>
      </c>
      <c r="N36" s="12">
        <v>2761.7</v>
      </c>
      <c r="O36" s="12">
        <v>152850</v>
      </c>
      <c r="P36" s="12">
        <v>142.80000000000001</v>
      </c>
      <c r="Q36" s="12"/>
      <c r="R36" s="12">
        <v>613</v>
      </c>
      <c r="S36" s="12">
        <v>0.83399999999999996</v>
      </c>
      <c r="T36" s="12">
        <v>29.2</v>
      </c>
      <c r="U36" s="12">
        <v>1.6E-2</v>
      </c>
    </row>
    <row r="37" spans="2:21" x14ac:dyDescent="0.25">
      <c r="B37" t="s">
        <v>21</v>
      </c>
      <c r="C37">
        <v>2021</v>
      </c>
      <c r="D37" s="12">
        <v>30968060</v>
      </c>
      <c r="E37" s="12">
        <v>25159640</v>
      </c>
      <c r="F37" s="12">
        <v>8360</v>
      </c>
      <c r="G37" s="12">
        <v>5800070</v>
      </c>
      <c r="H37" s="12"/>
      <c r="I37" s="12"/>
      <c r="J37" s="12">
        <v>1888300</v>
      </c>
      <c r="K37" s="12"/>
      <c r="L37" s="12"/>
      <c r="M37" s="12">
        <v>97370180</v>
      </c>
      <c r="N37" s="12"/>
      <c r="O37" s="12">
        <v>2937210</v>
      </c>
      <c r="P37" s="12"/>
      <c r="Q37" s="12"/>
      <c r="R37" s="12"/>
      <c r="S37" s="12"/>
      <c r="T37" s="12"/>
      <c r="U37" s="12"/>
    </row>
    <row r="38" spans="2:21" x14ac:dyDescent="0.25">
      <c r="B38" t="s">
        <v>22</v>
      </c>
      <c r="C38">
        <v>2022</v>
      </c>
      <c r="D38" s="12">
        <v>149000</v>
      </c>
      <c r="E38" s="12">
        <v>60000</v>
      </c>
      <c r="F38" s="12">
        <v>38000</v>
      </c>
      <c r="G38" s="12">
        <v>51000</v>
      </c>
      <c r="H38" s="12"/>
      <c r="I38" s="12"/>
      <c r="J38" s="12"/>
      <c r="K38" s="12"/>
      <c r="L38" s="12"/>
      <c r="M38" s="12">
        <v>30000</v>
      </c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t="s">
        <v>23</v>
      </c>
      <c r="C39">
        <v>2021</v>
      </c>
      <c r="D39" s="12">
        <v>710300</v>
      </c>
      <c r="E39" s="12">
        <v>60500</v>
      </c>
      <c r="F39" s="12">
        <v>436300</v>
      </c>
      <c r="G39" s="12">
        <v>213500</v>
      </c>
      <c r="H39" s="12">
        <v>15300</v>
      </c>
      <c r="I39" s="12"/>
      <c r="J39" s="12"/>
      <c r="K39" s="12"/>
      <c r="L39" s="12"/>
      <c r="M39" s="12">
        <v>46352425</v>
      </c>
      <c r="N39" s="12"/>
      <c r="O39" s="12"/>
      <c r="P39" s="12">
        <v>367.3</v>
      </c>
      <c r="Q39" s="12">
        <v>47.8</v>
      </c>
      <c r="R39" s="12">
        <v>547164</v>
      </c>
      <c r="S39" s="12">
        <v>0.44700000000000001</v>
      </c>
      <c r="T39" s="12"/>
      <c r="U39" s="12"/>
    </row>
    <row r="40" spans="2:21" x14ac:dyDescent="0.25">
      <c r="B40" t="s">
        <v>24</v>
      </c>
      <c r="C40">
        <v>2021</v>
      </c>
      <c r="D40" s="12">
        <v>174500</v>
      </c>
      <c r="E40" s="12">
        <v>42800</v>
      </c>
      <c r="F40" s="12">
        <v>25000</v>
      </c>
      <c r="G40" s="12">
        <v>106600</v>
      </c>
      <c r="H40" s="12">
        <v>59820</v>
      </c>
      <c r="I40" s="12">
        <v>943.04</v>
      </c>
      <c r="J40" s="12">
        <v>5.53</v>
      </c>
      <c r="K40" s="12">
        <v>42.65</v>
      </c>
      <c r="L40" s="12"/>
      <c r="M40" s="12">
        <v>22916288</v>
      </c>
      <c r="N40" s="12">
        <v>15763.7</v>
      </c>
      <c r="O40" s="12">
        <v>92.4</v>
      </c>
      <c r="P40" s="12">
        <v>712.9</v>
      </c>
      <c r="Q40" s="12"/>
      <c r="R40" s="12">
        <v>12999</v>
      </c>
      <c r="S40" s="12">
        <v>0.67900000000000005</v>
      </c>
      <c r="T40" s="12">
        <v>70.3</v>
      </c>
      <c r="U40" s="12">
        <v>0.4</v>
      </c>
    </row>
    <row r="41" spans="2:21" x14ac:dyDescent="0.25">
      <c r="B41" t="s">
        <v>16</v>
      </c>
      <c r="C41">
        <v>2021</v>
      </c>
      <c r="D41" s="12">
        <v>32329000</v>
      </c>
      <c r="E41" s="12">
        <v>3727000</v>
      </c>
      <c r="F41" s="12">
        <v>1409000</v>
      </c>
      <c r="G41" s="12">
        <v>27193000</v>
      </c>
      <c r="H41" s="12"/>
      <c r="I41" s="12">
        <v>3000</v>
      </c>
      <c r="J41" s="12">
        <v>5200</v>
      </c>
      <c r="K41" s="12"/>
      <c r="L41" s="12"/>
      <c r="M41" s="12">
        <v>10119000</v>
      </c>
      <c r="N41" s="12">
        <v>13100</v>
      </c>
      <c r="O41" s="12">
        <v>22500</v>
      </c>
      <c r="P41" s="12"/>
      <c r="Q41" s="12"/>
      <c r="R41" s="12">
        <v>5513</v>
      </c>
      <c r="S41" s="12">
        <v>0.14000000000000001</v>
      </c>
      <c r="T41" s="12"/>
      <c r="U41" s="12"/>
    </row>
    <row r="42" spans="2:21" x14ac:dyDescent="0.25">
      <c r="B42" t="s">
        <v>19</v>
      </c>
      <c r="C42">
        <v>2021</v>
      </c>
      <c r="D42" s="12">
        <v>212100</v>
      </c>
      <c r="E42" s="12">
        <v>30300</v>
      </c>
      <c r="F42" s="12">
        <v>3500</v>
      </c>
      <c r="G42" s="12">
        <v>178300</v>
      </c>
      <c r="H42" s="12"/>
      <c r="I42" s="12">
        <v>1100</v>
      </c>
      <c r="J42" s="12">
        <v>6.9</v>
      </c>
      <c r="K42" s="12"/>
      <c r="L42" s="12"/>
      <c r="M42" s="12">
        <v>1958700</v>
      </c>
      <c r="N42" s="12">
        <v>600</v>
      </c>
      <c r="O42" s="12">
        <v>3.8</v>
      </c>
      <c r="P42" s="12"/>
      <c r="Q42" s="12"/>
      <c r="R42" s="12"/>
      <c r="S42" s="12"/>
      <c r="T42" s="12"/>
      <c r="U42" s="12"/>
    </row>
    <row r="43" spans="2:21" x14ac:dyDescent="0.25">
      <c r="B43" t="s">
        <v>12</v>
      </c>
      <c r="C43">
        <v>2020</v>
      </c>
      <c r="D43" s="12">
        <v>479446</v>
      </c>
      <c r="E43" s="12">
        <v>15877</v>
      </c>
      <c r="F43" s="12">
        <v>202337</v>
      </c>
      <c r="G43" s="12">
        <v>261231</v>
      </c>
      <c r="H43" s="12"/>
      <c r="I43" s="12"/>
      <c r="J43" s="12"/>
      <c r="K43" s="12"/>
      <c r="L43" s="12"/>
      <c r="M43" s="12">
        <v>8438</v>
      </c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t="s">
        <v>51</v>
      </c>
      <c r="C44">
        <v>2020</v>
      </c>
      <c r="D44" s="12">
        <v>488600</v>
      </c>
      <c r="E44" s="12">
        <v>38500</v>
      </c>
      <c r="F44" s="12">
        <v>100500</v>
      </c>
      <c r="G44" s="12">
        <v>350630</v>
      </c>
      <c r="H44" s="12">
        <v>12650</v>
      </c>
      <c r="I44" s="12">
        <v>0.2</v>
      </c>
      <c r="J44" s="12"/>
      <c r="K44" s="12"/>
      <c r="L44" s="12"/>
      <c r="M44" s="12">
        <v>10906903</v>
      </c>
      <c r="N44" s="12">
        <v>15626</v>
      </c>
      <c r="O44" s="12"/>
      <c r="P44" s="12"/>
      <c r="Q44" s="12"/>
      <c r="R44" s="12">
        <v>225048</v>
      </c>
      <c r="S44" s="12">
        <v>0.46500000000000002</v>
      </c>
      <c r="T44" s="12"/>
      <c r="U44" s="12"/>
    </row>
    <row r="45" spans="2:21" x14ac:dyDescent="0.25">
      <c r="B45" t="s">
        <v>13</v>
      </c>
      <c r="C45">
        <v>2020</v>
      </c>
      <c r="D45" s="12">
        <v>77959000</v>
      </c>
      <c r="E45" s="12">
        <v>68463000</v>
      </c>
      <c r="F45" s="12">
        <v>524000</v>
      </c>
      <c r="G45" s="12">
        <v>8972000</v>
      </c>
      <c r="H45" s="12">
        <v>218000</v>
      </c>
      <c r="I45" s="12">
        <v>87000</v>
      </c>
      <c r="J45" s="12">
        <v>226000</v>
      </c>
      <c r="K45" s="12">
        <v>1113</v>
      </c>
      <c r="L45" s="12"/>
      <c r="M45" s="12">
        <v>303242503</v>
      </c>
      <c r="N45" s="12">
        <v>394334</v>
      </c>
      <c r="O45" s="12">
        <v>1037081</v>
      </c>
      <c r="P45" s="12">
        <v>5106</v>
      </c>
      <c r="Q45" s="12"/>
      <c r="R45" s="12">
        <v>1688805</v>
      </c>
      <c r="S45" s="12">
        <v>0.82</v>
      </c>
      <c r="T45" s="12">
        <v>2200</v>
      </c>
      <c r="U45" s="12">
        <v>3340</v>
      </c>
    </row>
    <row r="46" spans="2:21" x14ac:dyDescent="0.25">
      <c r="B46" t="s">
        <v>3</v>
      </c>
      <c r="C46">
        <v>2020</v>
      </c>
      <c r="D46" s="12">
        <v>278762000</v>
      </c>
      <c r="E46" s="12">
        <v>278095000</v>
      </c>
      <c r="F46" s="12">
        <v>351000</v>
      </c>
      <c r="G46" s="12">
        <v>316000</v>
      </c>
      <c r="H46" s="12">
        <v>256000</v>
      </c>
      <c r="I46" s="12">
        <v>348453</v>
      </c>
      <c r="J46" s="12">
        <v>727838</v>
      </c>
      <c r="K46" s="12"/>
      <c r="L46" s="12"/>
      <c r="M46" s="12">
        <v>1090792242</v>
      </c>
      <c r="N46" s="12">
        <v>1363490</v>
      </c>
      <c r="O46" s="12">
        <v>2848022</v>
      </c>
      <c r="P46" s="12"/>
      <c r="Q46" s="12"/>
      <c r="R46" s="12">
        <v>1198288</v>
      </c>
      <c r="S46" s="12">
        <v>0.73</v>
      </c>
      <c r="T46" s="12">
        <v>1498</v>
      </c>
      <c r="U46" s="12">
        <v>3129</v>
      </c>
    </row>
    <row r="47" spans="2:21" x14ac:dyDescent="0.25">
      <c r="B47" t="s">
        <v>5</v>
      </c>
      <c r="C47">
        <v>2020</v>
      </c>
      <c r="D47" s="12">
        <v>1712900</v>
      </c>
      <c r="E47" s="12">
        <v>470500</v>
      </c>
      <c r="F47" s="12">
        <v>459800</v>
      </c>
      <c r="G47" s="12">
        <v>782600</v>
      </c>
      <c r="H47" s="12">
        <v>35100</v>
      </c>
      <c r="I47" s="12">
        <v>1496000</v>
      </c>
      <c r="J47" s="12"/>
      <c r="K47" s="12">
        <v>16</v>
      </c>
      <c r="L47" s="12"/>
      <c r="M47" s="12">
        <v>49351456</v>
      </c>
      <c r="N47" s="12"/>
      <c r="O47" s="12"/>
      <c r="P47" s="12"/>
      <c r="Q47" s="12"/>
      <c r="R47" s="12">
        <v>4268519</v>
      </c>
      <c r="S47" s="12">
        <v>0.72799999999999998</v>
      </c>
      <c r="T47" s="12"/>
      <c r="U47" s="12"/>
    </row>
    <row r="48" spans="2:21" x14ac:dyDescent="0.25">
      <c r="B48" t="s">
        <v>15</v>
      </c>
      <c r="C48">
        <v>2020</v>
      </c>
      <c r="D48" s="12">
        <v>4436100</v>
      </c>
      <c r="E48" s="12">
        <v>906600</v>
      </c>
      <c r="F48" s="12">
        <v>647700</v>
      </c>
      <c r="G48" s="12">
        <v>2881800</v>
      </c>
      <c r="H48" s="12">
        <v>62650</v>
      </c>
      <c r="I48" s="12">
        <v>3011.6</v>
      </c>
      <c r="J48" s="12">
        <v>37.1</v>
      </c>
      <c r="K48" s="12">
        <v>35.840000000000003</v>
      </c>
      <c r="L48" s="12"/>
      <c r="M48" s="12">
        <v>70808529</v>
      </c>
      <c r="N48" s="12">
        <v>48071</v>
      </c>
      <c r="O48" s="12">
        <v>592.1</v>
      </c>
      <c r="P48" s="12">
        <v>572</v>
      </c>
      <c r="Q48" s="12"/>
      <c r="R48" s="12">
        <v>5693160</v>
      </c>
      <c r="S48" s="12">
        <v>0.66200000000000003</v>
      </c>
      <c r="T48" s="12">
        <v>3865</v>
      </c>
      <c r="U48" s="12">
        <v>47.6</v>
      </c>
    </row>
    <row r="49" spans="2:21" x14ac:dyDescent="0.25">
      <c r="B49" t="s">
        <v>51</v>
      </c>
      <c r="C49">
        <v>2021</v>
      </c>
      <c r="D49" s="12">
        <v>368500</v>
      </c>
      <c r="E49" s="12">
        <v>30400</v>
      </c>
      <c r="F49" s="12">
        <v>82600</v>
      </c>
      <c r="G49" s="12">
        <v>251560</v>
      </c>
      <c r="H49" s="12">
        <v>12500</v>
      </c>
      <c r="I49" s="12">
        <v>0.17</v>
      </c>
      <c r="J49" s="12"/>
      <c r="K49" s="12"/>
      <c r="L49" s="12"/>
      <c r="M49" s="12">
        <v>9036879</v>
      </c>
      <c r="N49" s="12">
        <v>13270</v>
      </c>
      <c r="O49" s="12"/>
      <c r="P49" s="12"/>
      <c r="Q49" s="12"/>
      <c r="R49" s="12">
        <v>132654</v>
      </c>
      <c r="S49" s="12">
        <v>0.54800000000000004</v>
      </c>
      <c r="T49" s="12"/>
      <c r="U49" s="12"/>
    </row>
    <row r="50" spans="2:21" x14ac:dyDescent="0.25">
      <c r="B50" t="s">
        <v>2</v>
      </c>
      <c r="C50">
        <v>2020</v>
      </c>
      <c r="D50" s="12">
        <v>356167000</v>
      </c>
      <c r="E50" s="12">
        <v>355779000</v>
      </c>
      <c r="F50" s="12">
        <v>214000</v>
      </c>
      <c r="G50" s="12">
        <v>174000</v>
      </c>
      <c r="H50" s="12"/>
      <c r="I50" s="12">
        <v>143000</v>
      </c>
      <c r="J50" s="12"/>
      <c r="K50" s="12"/>
      <c r="L50" s="12"/>
      <c r="M50" s="12">
        <v>1498886645</v>
      </c>
      <c r="N50" s="12">
        <v>603660</v>
      </c>
      <c r="O50" s="12"/>
      <c r="P50" s="12"/>
      <c r="Q50" s="12"/>
      <c r="R50" s="12"/>
      <c r="S50" s="12"/>
      <c r="T50" s="12"/>
      <c r="U50" s="12"/>
    </row>
    <row r="51" spans="2:21" x14ac:dyDescent="0.25">
      <c r="B51" t="s">
        <v>6</v>
      </c>
      <c r="C51">
        <v>2020</v>
      </c>
      <c r="D51" s="12">
        <v>475200</v>
      </c>
      <c r="E51" s="12">
        <v>68800</v>
      </c>
      <c r="F51" s="12">
        <v>67400</v>
      </c>
      <c r="G51" s="12">
        <v>339000</v>
      </c>
      <c r="H51" s="12">
        <v>115800</v>
      </c>
      <c r="I51" s="12">
        <v>989.14</v>
      </c>
      <c r="J51" s="12">
        <v>11.257999999999999</v>
      </c>
      <c r="K51" s="12">
        <v>27.48</v>
      </c>
      <c r="L51" s="12">
        <v>7.82</v>
      </c>
      <c r="M51" s="12">
        <v>7515656</v>
      </c>
      <c r="N51" s="12">
        <v>10881</v>
      </c>
      <c r="O51" s="12">
        <v>178.05799999999999</v>
      </c>
      <c r="P51" s="12">
        <v>434.6</v>
      </c>
      <c r="Q51" s="12">
        <v>123.6</v>
      </c>
      <c r="R51" s="12">
        <v>90850</v>
      </c>
      <c r="S51" s="12">
        <v>0.59</v>
      </c>
      <c r="T51" s="12">
        <v>121.9</v>
      </c>
      <c r="U51" s="12">
        <v>2.1520000000000001</v>
      </c>
    </row>
    <row r="52" spans="2:21" x14ac:dyDescent="0.25">
      <c r="B52" t="s">
        <v>20</v>
      </c>
      <c r="C52">
        <v>2020</v>
      </c>
      <c r="D52" s="12">
        <v>5170</v>
      </c>
      <c r="E52" s="12">
        <v>0</v>
      </c>
      <c r="F52" s="12">
        <v>3400</v>
      </c>
      <c r="G52" s="12">
        <v>1770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t="s">
        <v>8</v>
      </c>
      <c r="C53">
        <v>2020</v>
      </c>
      <c r="D53" s="12">
        <v>19129000</v>
      </c>
      <c r="E53" s="12">
        <v>6041000</v>
      </c>
      <c r="F53" s="12">
        <v>9371000</v>
      </c>
      <c r="G53" s="12">
        <v>3717000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t="s">
        <v>17</v>
      </c>
      <c r="C54">
        <v>2020</v>
      </c>
      <c r="D54" s="12">
        <v>3993900</v>
      </c>
      <c r="E54" s="12">
        <v>797600</v>
      </c>
      <c r="F54" s="12">
        <v>195700</v>
      </c>
      <c r="G54" s="12">
        <v>3000600</v>
      </c>
      <c r="H54" s="12">
        <v>167400</v>
      </c>
      <c r="I54" s="12">
        <v>115.8</v>
      </c>
      <c r="J54" s="12">
        <v>152.69999999999999</v>
      </c>
      <c r="K54" s="12">
        <v>186.16</v>
      </c>
      <c r="L54" s="12">
        <v>24.71</v>
      </c>
      <c r="M54" s="12">
        <v>23863409</v>
      </c>
      <c r="N54" s="12">
        <v>69169</v>
      </c>
      <c r="O54" s="12">
        <v>912.4</v>
      </c>
      <c r="P54" s="12">
        <v>1112.3</v>
      </c>
      <c r="Q54" s="12">
        <v>147.6</v>
      </c>
      <c r="R54" s="12">
        <v>1175083</v>
      </c>
      <c r="S54" s="12">
        <v>0.79100000000000004</v>
      </c>
      <c r="T54" s="12"/>
      <c r="U54" s="12"/>
    </row>
    <row r="55" spans="2:21" x14ac:dyDescent="0.25">
      <c r="B55" t="s">
        <v>23</v>
      </c>
      <c r="C55">
        <v>2020</v>
      </c>
      <c r="D55" s="12">
        <v>718500</v>
      </c>
      <c r="E55" s="12">
        <v>62600</v>
      </c>
      <c r="F55" s="12">
        <v>466900</v>
      </c>
      <c r="G55" s="12">
        <v>189000</v>
      </c>
      <c r="H55" s="12">
        <v>14500</v>
      </c>
      <c r="I55" s="12"/>
      <c r="J55" s="12"/>
      <c r="K55" s="12">
        <v>5700</v>
      </c>
      <c r="L55" s="12">
        <v>700</v>
      </c>
      <c r="M55" s="12">
        <v>49673556</v>
      </c>
      <c r="N55" s="12"/>
      <c r="O55" s="12"/>
      <c r="P55" s="12">
        <v>393.6</v>
      </c>
      <c r="Q55" s="12">
        <v>51.2</v>
      </c>
      <c r="R55" s="12">
        <v>500426</v>
      </c>
      <c r="S55" s="12">
        <v>0.46800000000000003</v>
      </c>
      <c r="T55" s="12"/>
      <c r="U55" s="12"/>
    </row>
    <row r="56" spans="2:21" x14ac:dyDescent="0.25">
      <c r="B56" t="s">
        <v>24</v>
      </c>
      <c r="C56">
        <v>2020</v>
      </c>
      <c r="D56" s="12">
        <v>148100</v>
      </c>
      <c r="E56" s="12">
        <v>40400</v>
      </c>
      <c r="F56" s="12">
        <v>21500</v>
      </c>
      <c r="G56" s="12">
        <v>86200</v>
      </c>
      <c r="H56" s="12">
        <v>58980</v>
      </c>
      <c r="I56" s="12">
        <v>796.42</v>
      </c>
      <c r="J56" s="12">
        <v>5.85</v>
      </c>
      <c r="K56" s="12">
        <v>36.21</v>
      </c>
      <c r="L56" s="12"/>
      <c r="M56" s="12">
        <v>2511477</v>
      </c>
      <c r="N56" s="12">
        <v>13502.6</v>
      </c>
      <c r="O56" s="12">
        <v>99.2</v>
      </c>
      <c r="P56" s="12">
        <v>613.9</v>
      </c>
      <c r="Q56" s="12"/>
      <c r="R56" s="12">
        <v>9628</v>
      </c>
      <c r="S56" s="12">
        <v>0.58699999999999997</v>
      </c>
      <c r="T56" s="12">
        <v>51.8</v>
      </c>
      <c r="U56" s="12"/>
    </row>
    <row r="57" spans="2:21" x14ac:dyDescent="0.25">
      <c r="B57" t="s">
        <v>18</v>
      </c>
      <c r="C57">
        <v>2020</v>
      </c>
      <c r="D57" s="12">
        <v>46271000</v>
      </c>
      <c r="E57" s="12">
        <v>45444000</v>
      </c>
      <c r="F57" s="12">
        <v>638000</v>
      </c>
      <c r="G57" s="12">
        <v>189000</v>
      </c>
      <c r="H57" s="12"/>
      <c r="I57" s="12"/>
      <c r="J57" s="12"/>
      <c r="K57" s="12"/>
      <c r="L57" s="12"/>
      <c r="M57" s="12">
        <v>253393139</v>
      </c>
      <c r="N57" s="12"/>
      <c r="O57" s="12"/>
      <c r="P57" s="12"/>
      <c r="Q57" s="12"/>
      <c r="R57" s="12">
        <v>371963</v>
      </c>
      <c r="S57" s="12"/>
      <c r="T57" s="12"/>
      <c r="U57" s="12"/>
    </row>
    <row r="58" spans="2:21" x14ac:dyDescent="0.25">
      <c r="B58" t="s">
        <v>7</v>
      </c>
      <c r="C58">
        <v>2021</v>
      </c>
      <c r="D58" s="12">
        <v>212300</v>
      </c>
      <c r="E58" s="12">
        <v>28500</v>
      </c>
      <c r="F58" s="12">
        <v>23700</v>
      </c>
      <c r="G58" s="12">
        <v>160100</v>
      </c>
      <c r="H58" s="12"/>
      <c r="I58" s="12">
        <v>671.5</v>
      </c>
      <c r="J58" s="12"/>
      <c r="K58" s="12"/>
      <c r="L58" s="12"/>
      <c r="M58" s="12">
        <v>115115</v>
      </c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t="s">
        <v>10</v>
      </c>
      <c r="C59">
        <v>2020</v>
      </c>
      <c r="D59" s="12">
        <v>67900</v>
      </c>
      <c r="E59" s="12">
        <v>16000</v>
      </c>
      <c r="F59" s="12">
        <v>24100</v>
      </c>
      <c r="G59" s="12">
        <v>27800</v>
      </c>
      <c r="H59" s="12"/>
      <c r="I59" s="12">
        <v>3004</v>
      </c>
      <c r="J59" s="12">
        <v>6.4</v>
      </c>
      <c r="K59" s="12">
        <v>0.2</v>
      </c>
      <c r="L59" s="12"/>
      <c r="M59" s="12">
        <v>5154385</v>
      </c>
      <c r="N59" s="12">
        <v>2846</v>
      </c>
      <c r="O59" s="12">
        <v>6</v>
      </c>
      <c r="P59" s="12">
        <v>0.1</v>
      </c>
      <c r="Q59" s="12"/>
      <c r="R59" s="12">
        <v>192259</v>
      </c>
      <c r="S59" s="12"/>
      <c r="T59" s="12"/>
      <c r="U59" s="12"/>
    </row>
    <row r="60" spans="2:21" x14ac:dyDescent="0.25">
      <c r="B60" t="s">
        <v>4</v>
      </c>
      <c r="C60">
        <v>2020</v>
      </c>
      <c r="D60" s="12">
        <v>245400</v>
      </c>
      <c r="E60" s="12">
        <v>130200</v>
      </c>
      <c r="F60" s="12">
        <v>94700</v>
      </c>
      <c r="G60" s="12">
        <v>20500</v>
      </c>
      <c r="H60" s="12">
        <v>24890</v>
      </c>
      <c r="I60" s="12">
        <v>536.98</v>
      </c>
      <c r="J60" s="12">
        <v>11.81</v>
      </c>
      <c r="K60" s="12">
        <v>42.19</v>
      </c>
      <c r="L60" s="12"/>
      <c r="M60" s="12">
        <v>9860132</v>
      </c>
      <c r="N60" s="12">
        <v>21575.8</v>
      </c>
      <c r="O60" s="12">
        <v>474.4</v>
      </c>
      <c r="P60" s="12">
        <v>1695.3</v>
      </c>
      <c r="Q60" s="12"/>
      <c r="R60" s="12">
        <v>47208</v>
      </c>
      <c r="S60" s="12">
        <v>0.53100000000000003</v>
      </c>
      <c r="T60" s="12">
        <v>103.3</v>
      </c>
      <c r="U60" s="12">
        <v>2.27</v>
      </c>
    </row>
    <row r="61" spans="2:21" x14ac:dyDescent="0.25">
      <c r="B61" t="s">
        <v>19</v>
      </c>
      <c r="C61">
        <v>2020</v>
      </c>
      <c r="D61" s="12">
        <v>154100</v>
      </c>
      <c r="E61" s="12">
        <v>40600</v>
      </c>
      <c r="F61" s="12">
        <v>3600</v>
      </c>
      <c r="G61" s="12">
        <v>109900</v>
      </c>
      <c r="H61" s="12"/>
      <c r="I61" s="12">
        <v>900</v>
      </c>
      <c r="J61" s="12">
        <v>5.7</v>
      </c>
      <c r="K61" s="12"/>
      <c r="L61" s="12"/>
      <c r="M61" s="12">
        <v>2003700</v>
      </c>
      <c r="N61" s="12">
        <v>800</v>
      </c>
      <c r="O61" s="12">
        <v>5.7</v>
      </c>
      <c r="P61" s="12"/>
      <c r="Q61" s="12"/>
      <c r="R61" s="12"/>
      <c r="S61" s="12"/>
      <c r="T61" s="12"/>
      <c r="U61" s="12"/>
    </row>
    <row r="62" spans="2:21" x14ac:dyDescent="0.25">
      <c r="B62" t="s">
        <v>21</v>
      </c>
      <c r="C62">
        <v>2022</v>
      </c>
      <c r="D62" s="12">
        <v>191645850</v>
      </c>
      <c r="E62" s="12">
        <v>151722110</v>
      </c>
      <c r="F62" s="12">
        <v>11850</v>
      </c>
      <c r="G62" s="12">
        <v>39911890</v>
      </c>
      <c r="H62" s="12"/>
      <c r="I62" s="12"/>
      <c r="J62" s="12">
        <v>1084590</v>
      </c>
      <c r="K62" s="12"/>
      <c r="L62" s="12"/>
      <c r="M62" s="12">
        <v>469071620</v>
      </c>
      <c r="N62" s="12"/>
      <c r="O62" s="12">
        <v>3352910</v>
      </c>
      <c r="P62" s="12"/>
      <c r="Q62" s="12"/>
      <c r="R62" s="12"/>
      <c r="S62" s="12"/>
      <c r="T62" s="12"/>
      <c r="U62" s="12"/>
    </row>
    <row r="63" spans="2:21" x14ac:dyDescent="0.25">
      <c r="B63" t="s">
        <v>23</v>
      </c>
      <c r="C63">
        <v>2022</v>
      </c>
      <c r="D63" s="12">
        <v>561000</v>
      </c>
      <c r="E63" s="12">
        <v>50000</v>
      </c>
      <c r="F63" s="12">
        <v>447900</v>
      </c>
      <c r="G63" s="12">
        <v>63100</v>
      </c>
      <c r="H63" s="12">
        <v>11840</v>
      </c>
      <c r="I63" s="12"/>
      <c r="J63" s="12"/>
      <c r="K63" s="12"/>
      <c r="L63" s="12"/>
      <c r="M63" s="12">
        <v>47378602</v>
      </c>
      <c r="N63" s="12"/>
      <c r="O63" s="12"/>
      <c r="P63" s="12">
        <v>375.4</v>
      </c>
      <c r="Q63" s="12">
        <v>48.9</v>
      </c>
      <c r="R63" s="12">
        <v>599012</v>
      </c>
      <c r="S63" s="12">
        <v>0.434</v>
      </c>
      <c r="T63" s="12"/>
      <c r="U63" s="12"/>
    </row>
    <row r="64" spans="2:21" x14ac:dyDescent="0.25">
      <c r="B64" t="s">
        <v>18</v>
      </c>
      <c r="C64">
        <v>2022</v>
      </c>
      <c r="D64" s="12">
        <v>73777000</v>
      </c>
      <c r="E64" s="12">
        <v>72455000</v>
      </c>
      <c r="F64" s="12">
        <v>686000</v>
      </c>
      <c r="G64" s="12">
        <v>636000</v>
      </c>
      <c r="H64" s="12"/>
      <c r="I64" s="12"/>
      <c r="J64" s="12"/>
      <c r="K64" s="12"/>
      <c r="L64" s="12"/>
      <c r="M64" s="12">
        <v>373721961</v>
      </c>
      <c r="N64" s="12"/>
      <c r="O64" s="12"/>
      <c r="P64" s="12"/>
      <c r="Q64" s="12"/>
      <c r="R64" s="12">
        <v>715866</v>
      </c>
      <c r="S64" s="12"/>
      <c r="T64" s="12"/>
      <c r="U64" s="12"/>
    </row>
    <row r="65" spans="2:21" x14ac:dyDescent="0.25">
      <c r="B65" t="s">
        <v>19</v>
      </c>
      <c r="C65">
        <v>2022</v>
      </c>
      <c r="D65" s="12">
        <v>178300</v>
      </c>
      <c r="E65" s="12">
        <v>31900</v>
      </c>
      <c r="F65" s="12">
        <v>3600</v>
      </c>
      <c r="G65" s="12">
        <v>142800</v>
      </c>
      <c r="H65" s="12"/>
      <c r="I65" s="12">
        <v>900</v>
      </c>
      <c r="J65" s="12">
        <v>7.2</v>
      </c>
      <c r="K65" s="12"/>
      <c r="L65" s="12"/>
      <c r="M65" s="12">
        <v>1940800</v>
      </c>
      <c r="N65" s="12">
        <v>700</v>
      </c>
      <c r="O65" s="12">
        <v>5.0999999999999996</v>
      </c>
      <c r="P65" s="12"/>
      <c r="Q65" s="12"/>
      <c r="R65" s="12"/>
      <c r="S65" s="12"/>
      <c r="T65" s="12"/>
      <c r="U65" s="12"/>
    </row>
    <row r="66" spans="2:21" x14ac:dyDescent="0.25">
      <c r="B66" t="s">
        <v>14</v>
      </c>
      <c r="C66">
        <v>2020</v>
      </c>
      <c r="D66" s="12">
        <v>1126000</v>
      </c>
      <c r="E66" s="12">
        <v>57000</v>
      </c>
      <c r="F66" s="12">
        <v>58000</v>
      </c>
      <c r="G66" s="12">
        <v>1011000</v>
      </c>
      <c r="H66" s="12">
        <v>14600</v>
      </c>
      <c r="I66" s="12">
        <v>37900</v>
      </c>
      <c r="J66" s="12">
        <v>135000</v>
      </c>
      <c r="K66" s="12">
        <v>1022.5</v>
      </c>
      <c r="L66" s="12">
        <v>335.4</v>
      </c>
      <c r="M66" s="12">
        <v>6684226</v>
      </c>
      <c r="N66" s="12">
        <v>224680</v>
      </c>
      <c r="O66" s="12">
        <v>800986</v>
      </c>
      <c r="P66" s="12">
        <v>6080</v>
      </c>
      <c r="Q66" s="12">
        <v>1994</v>
      </c>
      <c r="R66" s="12">
        <v>3566</v>
      </c>
      <c r="S66" s="12">
        <v>0.16700000000000001</v>
      </c>
      <c r="T66" s="12">
        <v>119.9</v>
      </c>
      <c r="U66" s="12">
        <v>3.2</v>
      </c>
    </row>
    <row r="67" spans="2:21" x14ac:dyDescent="0.25">
      <c r="B67" t="s">
        <v>11</v>
      </c>
      <c r="C67">
        <v>2022</v>
      </c>
      <c r="D67" s="12">
        <v>2690000</v>
      </c>
      <c r="E67" s="12"/>
      <c r="F67" s="12"/>
      <c r="G67" s="12"/>
      <c r="H67" s="12"/>
      <c r="I67" s="12">
        <v>9930</v>
      </c>
      <c r="J67" s="12"/>
      <c r="K67" s="12"/>
      <c r="L67" s="12"/>
      <c r="M67" s="12">
        <v>3089</v>
      </c>
      <c r="N67" s="12">
        <v>10360</v>
      </c>
      <c r="O67" s="12">
        <v>13000</v>
      </c>
      <c r="P67" s="12"/>
      <c r="Q67" s="12"/>
      <c r="R67" s="12"/>
      <c r="S67" s="12"/>
      <c r="T67" s="12"/>
      <c r="U67" s="12"/>
    </row>
    <row r="68" spans="2:21" x14ac:dyDescent="0.25">
      <c r="B68" t="s">
        <v>19</v>
      </c>
      <c r="C68">
        <v>2020</v>
      </c>
      <c r="D68" s="12">
        <v>154100</v>
      </c>
      <c r="E68" s="12">
        <v>40600</v>
      </c>
      <c r="F68" s="12">
        <v>3600</v>
      </c>
      <c r="G68" s="12">
        <v>109900</v>
      </c>
      <c r="H68" s="12"/>
      <c r="I68" s="12">
        <v>900</v>
      </c>
      <c r="J68" s="12">
        <v>5.7</v>
      </c>
      <c r="K68" s="12"/>
      <c r="L68" s="12"/>
      <c r="M68" s="12">
        <v>2003700</v>
      </c>
      <c r="N68" s="12">
        <v>800</v>
      </c>
      <c r="O68" s="12">
        <v>5.7</v>
      </c>
      <c r="P68" s="12"/>
      <c r="Q68" s="12"/>
      <c r="R68" s="12"/>
      <c r="S68" s="12"/>
      <c r="T68" s="12"/>
      <c r="U68" s="12"/>
    </row>
    <row r="69" spans="2:21" x14ac:dyDescent="0.25">
      <c r="B69" t="s">
        <v>7</v>
      </c>
      <c r="C69">
        <v>2020</v>
      </c>
      <c r="D69" s="12">
        <v>25500</v>
      </c>
      <c r="E69" s="12">
        <v>11100</v>
      </c>
      <c r="F69" s="12">
        <v>11000</v>
      </c>
      <c r="G69" s="12">
        <v>3400</v>
      </c>
      <c r="H69" s="12"/>
      <c r="I69" s="12">
        <v>190</v>
      </c>
      <c r="J69" s="12"/>
      <c r="K69" s="12"/>
      <c r="L69" s="12"/>
      <c r="M69" s="12">
        <v>1266882</v>
      </c>
      <c r="N69" s="12">
        <v>9315</v>
      </c>
      <c r="O69" s="12"/>
      <c r="P69" s="12">
        <v>356.5</v>
      </c>
      <c r="Q69" s="12"/>
      <c r="R69" s="12"/>
      <c r="S69" s="12"/>
      <c r="T69" s="12"/>
      <c r="U69" s="12"/>
    </row>
    <row r="70" spans="2:21" x14ac:dyDescent="0.25">
      <c r="B70" t="s">
        <v>11</v>
      </c>
      <c r="C70">
        <v>2020</v>
      </c>
      <c r="D70" s="12">
        <v>4774000</v>
      </c>
      <c r="E70" s="12"/>
      <c r="F70" s="12"/>
      <c r="G70" s="12"/>
      <c r="H70" s="12"/>
      <c r="I70" s="12">
        <v>8300</v>
      </c>
      <c r="J70" s="12"/>
      <c r="K70" s="12"/>
      <c r="L70" s="12"/>
      <c r="M70" s="12">
        <v>21684000</v>
      </c>
      <c r="N70" s="12">
        <v>74000</v>
      </c>
      <c r="O70" s="12"/>
      <c r="P70" s="12"/>
      <c r="Q70" s="12"/>
      <c r="R70" s="12"/>
      <c r="S70" s="12"/>
      <c r="T70" s="12"/>
      <c r="U70" s="12"/>
    </row>
    <row r="71" spans="2:21" x14ac:dyDescent="0.25">
      <c r="B71" t="s">
        <v>51</v>
      </c>
      <c r="C71">
        <v>2019</v>
      </c>
      <c r="D71" s="12">
        <v>472000</v>
      </c>
      <c r="E71" s="12">
        <v>65000</v>
      </c>
      <c r="F71" s="12">
        <v>86500</v>
      </c>
      <c r="G71" s="12">
        <v>320540</v>
      </c>
      <c r="H71" s="12">
        <v>49000</v>
      </c>
      <c r="I71" s="12"/>
      <c r="J71" s="12"/>
      <c r="K71" s="12"/>
      <c r="L71" s="12"/>
      <c r="M71" s="12">
        <v>9641604</v>
      </c>
      <c r="N71" s="12">
        <v>13118</v>
      </c>
      <c r="O71" s="12"/>
      <c r="P71" s="12"/>
      <c r="Q71" s="12"/>
      <c r="R71" s="12">
        <v>135235.5</v>
      </c>
      <c r="S71" s="12">
        <v>0.69</v>
      </c>
      <c r="T71" s="12"/>
      <c r="U71" s="12"/>
    </row>
    <row r="72" spans="2:21" x14ac:dyDescent="0.25">
      <c r="B72" t="s">
        <v>13</v>
      </c>
      <c r="C72">
        <v>2019</v>
      </c>
      <c r="D72" s="12">
        <v>71277000</v>
      </c>
      <c r="E72" s="12">
        <v>66201000</v>
      </c>
      <c r="F72" s="12">
        <v>564000</v>
      </c>
      <c r="G72" s="12">
        <v>4512000</v>
      </c>
      <c r="H72" s="12">
        <v>203000</v>
      </c>
      <c r="I72" s="12">
        <v>80000</v>
      </c>
      <c r="J72" s="12">
        <v>235000</v>
      </c>
      <c r="K72" s="12">
        <v>1174</v>
      </c>
      <c r="L72" s="12"/>
      <c r="M72" s="12">
        <v>314080361</v>
      </c>
      <c r="N72" s="12">
        <v>393584</v>
      </c>
      <c r="O72" s="12">
        <v>1158113</v>
      </c>
      <c r="P72" s="12">
        <v>5798</v>
      </c>
      <c r="Q72" s="12"/>
      <c r="R72" s="12">
        <v>1028549</v>
      </c>
      <c r="S72" s="12">
        <v>0.79</v>
      </c>
      <c r="T72" s="12">
        <v>1290</v>
      </c>
      <c r="U72" s="12">
        <v>3590</v>
      </c>
    </row>
    <row r="73" spans="2:21" x14ac:dyDescent="0.25">
      <c r="B73" t="s">
        <v>14</v>
      </c>
      <c r="C73">
        <v>2019</v>
      </c>
      <c r="D73" s="12">
        <v>798600</v>
      </c>
      <c r="E73" s="12">
        <v>50200</v>
      </c>
      <c r="F73" s="12">
        <v>33700</v>
      </c>
      <c r="G73" s="12">
        <v>714700</v>
      </c>
      <c r="H73" s="12">
        <v>12400</v>
      </c>
      <c r="I73" s="12">
        <v>27500</v>
      </c>
      <c r="J73" s="12">
        <v>92900</v>
      </c>
      <c r="K73" s="12">
        <v>2269.9</v>
      </c>
      <c r="L73" s="12">
        <v>811.4</v>
      </c>
      <c r="M73" s="12">
        <v>4608938</v>
      </c>
      <c r="N73" s="12">
        <v>158928.9</v>
      </c>
      <c r="O73" s="12">
        <v>535923</v>
      </c>
      <c r="P73" s="12">
        <v>13101</v>
      </c>
      <c r="Q73" s="12">
        <v>4682.8999999999996</v>
      </c>
      <c r="R73" s="12">
        <v>1220</v>
      </c>
      <c r="S73" s="12"/>
      <c r="T73" s="12">
        <v>42.1</v>
      </c>
      <c r="U73" s="12">
        <v>3.5</v>
      </c>
    </row>
    <row r="74" spans="2:21" x14ac:dyDescent="0.25">
      <c r="B74" t="s">
        <v>3</v>
      </c>
      <c r="C74">
        <v>2019</v>
      </c>
      <c r="D74" s="12">
        <v>263659000</v>
      </c>
      <c r="E74" s="12">
        <v>262984000</v>
      </c>
      <c r="F74" s="12">
        <v>260000</v>
      </c>
      <c r="G74" s="12">
        <v>414000</v>
      </c>
      <c r="H74" s="12">
        <v>262000</v>
      </c>
      <c r="I74" s="12">
        <v>297248</v>
      </c>
      <c r="J74" s="12">
        <v>633338</v>
      </c>
      <c r="K74" s="12"/>
      <c r="L74" s="12"/>
      <c r="M74" s="12">
        <v>1006774429</v>
      </c>
      <c r="N74" s="12">
        <v>1135033</v>
      </c>
      <c r="O74" s="12">
        <v>2418387</v>
      </c>
      <c r="P74" s="12"/>
      <c r="Q74" s="12"/>
      <c r="R74" s="12">
        <v>1217918</v>
      </c>
      <c r="S74" s="12">
        <v>0.61599999999999999</v>
      </c>
      <c r="T74" s="12">
        <v>1373</v>
      </c>
      <c r="U74" s="12">
        <v>2926</v>
      </c>
    </row>
    <row r="75" spans="2:21" x14ac:dyDescent="0.25">
      <c r="B75" t="s">
        <v>5</v>
      </c>
      <c r="C75">
        <v>2019</v>
      </c>
      <c r="D75" s="12">
        <v>1656800</v>
      </c>
      <c r="E75" s="12">
        <v>441800</v>
      </c>
      <c r="F75" s="12">
        <v>462600</v>
      </c>
      <c r="G75" s="12">
        <v>752400</v>
      </c>
      <c r="H75" s="12">
        <v>32900</v>
      </c>
      <c r="I75" s="12">
        <v>1430800</v>
      </c>
      <c r="J75" s="12"/>
      <c r="K75" s="12">
        <v>16.3</v>
      </c>
      <c r="L75" s="12"/>
      <c r="M75" s="12">
        <v>51331534</v>
      </c>
      <c r="N75" s="12"/>
      <c r="O75" s="12"/>
      <c r="P75" s="12"/>
      <c r="Q75" s="12"/>
      <c r="R75" s="12">
        <v>4162058</v>
      </c>
      <c r="S75" s="12">
        <v>0.70299999999999996</v>
      </c>
      <c r="T75" s="12"/>
      <c r="U75" s="12"/>
    </row>
    <row r="76" spans="2:21" x14ac:dyDescent="0.25">
      <c r="B76" t="s">
        <v>15</v>
      </c>
      <c r="C76">
        <v>2019</v>
      </c>
      <c r="D76" s="12">
        <v>4546300</v>
      </c>
      <c r="E76" s="12">
        <v>918200</v>
      </c>
      <c r="F76" s="12">
        <v>622400</v>
      </c>
      <c r="G76" s="12">
        <v>3005800</v>
      </c>
      <c r="H76" s="12">
        <v>64690</v>
      </c>
      <c r="I76" s="12">
        <v>2987.1</v>
      </c>
      <c r="J76" s="12">
        <v>39.07</v>
      </c>
      <c r="K76" s="12">
        <v>37.51</v>
      </c>
      <c r="L76" s="12"/>
      <c r="M76" s="12">
        <v>70279187</v>
      </c>
      <c r="N76" s="12">
        <v>46175.5</v>
      </c>
      <c r="O76" s="12">
        <v>604</v>
      </c>
      <c r="P76" s="12">
        <v>579.9</v>
      </c>
      <c r="Q76" s="12"/>
      <c r="R76" s="12">
        <v>5764917</v>
      </c>
      <c r="S76" s="12">
        <v>0.621</v>
      </c>
      <c r="T76" s="12">
        <v>3787.7</v>
      </c>
      <c r="U76" s="12">
        <v>49.5</v>
      </c>
    </row>
    <row r="77" spans="2:21" x14ac:dyDescent="0.25">
      <c r="B77" t="s">
        <v>2</v>
      </c>
      <c r="C77">
        <v>2019</v>
      </c>
      <c r="D77" s="12">
        <v>1360182000</v>
      </c>
      <c r="E77" s="12">
        <v>1358972000</v>
      </c>
      <c r="F77" s="12">
        <v>515000</v>
      </c>
      <c r="G77" s="12">
        <v>695000</v>
      </c>
      <c r="H77" s="12"/>
      <c r="I77" s="12">
        <v>288000</v>
      </c>
      <c r="J77" s="12"/>
      <c r="K77" s="12"/>
      <c r="L77" s="12"/>
      <c r="M77" s="12">
        <v>5606028321</v>
      </c>
      <c r="N77" s="12">
        <v>1188977</v>
      </c>
      <c r="O77" s="12"/>
      <c r="P77" s="12"/>
      <c r="Q77" s="12"/>
      <c r="R77" s="12"/>
      <c r="S77" s="12"/>
      <c r="T77" s="12"/>
      <c r="U77" s="12"/>
    </row>
    <row r="78" spans="2:21" x14ac:dyDescent="0.25">
      <c r="B78" t="s">
        <v>16</v>
      </c>
      <c r="C78">
        <v>2019</v>
      </c>
      <c r="D78" s="12">
        <v>4880000</v>
      </c>
      <c r="E78" s="12">
        <v>2511000</v>
      </c>
      <c r="F78" s="12">
        <v>2369000</v>
      </c>
      <c r="G78" s="12">
        <v>0</v>
      </c>
      <c r="H78" s="12"/>
      <c r="I78" s="12">
        <v>7200</v>
      </c>
      <c r="J78" s="12">
        <v>10600</v>
      </c>
      <c r="K78" s="12"/>
      <c r="L78" s="12"/>
      <c r="M78" s="12">
        <v>11041000</v>
      </c>
      <c r="N78" s="12">
        <v>15300</v>
      </c>
      <c r="O78" s="12">
        <v>22500</v>
      </c>
      <c r="P78" s="12"/>
      <c r="Q78" s="12"/>
      <c r="R78" s="12">
        <v>2045</v>
      </c>
      <c r="S78" s="12">
        <v>0.35</v>
      </c>
      <c r="T78" s="12"/>
      <c r="U78" s="12"/>
    </row>
    <row r="79" spans="2:21" x14ac:dyDescent="0.25">
      <c r="B79" t="s">
        <v>7</v>
      </c>
      <c r="C79">
        <v>2019</v>
      </c>
      <c r="D79" s="12">
        <v>56100</v>
      </c>
      <c r="E79" s="12">
        <v>17500</v>
      </c>
      <c r="F79" s="12">
        <v>7100</v>
      </c>
      <c r="G79" s="12">
        <v>31500</v>
      </c>
      <c r="H79" s="12"/>
      <c r="I79" s="12">
        <v>440</v>
      </c>
      <c r="J79" s="12"/>
      <c r="K79" s="12"/>
      <c r="L79" s="12"/>
      <c r="M79" s="12">
        <v>848226</v>
      </c>
      <c r="N79" s="12">
        <v>6627</v>
      </c>
      <c r="O79" s="12"/>
      <c r="P79" s="12">
        <v>404.1</v>
      </c>
      <c r="Q79" s="12"/>
      <c r="R79" s="12"/>
      <c r="S79" s="12"/>
      <c r="T79" s="12"/>
      <c r="U79" s="12"/>
    </row>
    <row r="80" spans="2:21" x14ac:dyDescent="0.25">
      <c r="B80" t="s">
        <v>17</v>
      </c>
      <c r="C80">
        <v>2019</v>
      </c>
      <c r="D80" s="12">
        <v>4861400</v>
      </c>
      <c r="E80" s="12">
        <v>1095700</v>
      </c>
      <c r="F80" s="12">
        <v>191300</v>
      </c>
      <c r="G80" s="12">
        <v>3574400</v>
      </c>
      <c r="H80" s="12">
        <v>199300</v>
      </c>
      <c r="I80" s="12">
        <v>130.30000000000001</v>
      </c>
      <c r="J80" s="12">
        <v>187.38</v>
      </c>
      <c r="K80" s="12">
        <v>226.59</v>
      </c>
      <c r="L80" s="12">
        <v>30.08</v>
      </c>
      <c r="M80" s="12">
        <v>24388937</v>
      </c>
      <c r="N80" s="12">
        <v>65386</v>
      </c>
      <c r="O80" s="12">
        <v>940</v>
      </c>
      <c r="P80" s="12">
        <v>11363.8</v>
      </c>
      <c r="Q80" s="12">
        <v>150.9</v>
      </c>
      <c r="R80" s="12">
        <v>1296207</v>
      </c>
      <c r="S80" s="12">
        <v>0.76500000000000001</v>
      </c>
      <c r="T80" s="12"/>
      <c r="U80" s="12"/>
    </row>
    <row r="81" spans="2:21" x14ac:dyDescent="0.25">
      <c r="B81" t="s">
        <v>23</v>
      </c>
      <c r="C81">
        <v>2019</v>
      </c>
      <c r="D81" s="12">
        <v>688800</v>
      </c>
      <c r="E81" s="12">
        <v>66600</v>
      </c>
      <c r="F81" s="12">
        <v>406100</v>
      </c>
      <c r="G81" s="12">
        <v>216100</v>
      </c>
      <c r="H81" s="12">
        <v>15600</v>
      </c>
      <c r="I81" s="12"/>
      <c r="J81" s="12"/>
      <c r="K81" s="12">
        <v>5800</v>
      </c>
      <c r="L81" s="12">
        <v>700</v>
      </c>
      <c r="M81" s="12">
        <v>44048447</v>
      </c>
      <c r="N81" s="12"/>
      <c r="O81" s="12"/>
      <c r="P81" s="12">
        <v>388.7</v>
      </c>
      <c r="Q81" s="12">
        <v>49.1</v>
      </c>
      <c r="R81" s="12">
        <v>595996</v>
      </c>
      <c r="S81" s="12">
        <v>0.39700000000000002</v>
      </c>
      <c r="T81" s="12"/>
      <c r="U81" s="12"/>
    </row>
    <row r="82" spans="2:21" x14ac:dyDescent="0.25">
      <c r="B82" t="s">
        <v>10</v>
      </c>
      <c r="C82">
        <v>2019</v>
      </c>
      <c r="D82" s="12">
        <v>70800</v>
      </c>
      <c r="E82" s="12">
        <v>15300</v>
      </c>
      <c r="F82" s="12">
        <v>13000</v>
      </c>
      <c r="G82" s="12">
        <v>42500</v>
      </c>
      <c r="H82" s="12"/>
      <c r="I82" s="12">
        <v>3327</v>
      </c>
      <c r="J82" s="12">
        <v>6</v>
      </c>
      <c r="K82" s="12">
        <v>0.2</v>
      </c>
      <c r="L82" s="12"/>
      <c r="M82" s="12">
        <v>3298720</v>
      </c>
      <c r="N82" s="12">
        <v>2899</v>
      </c>
      <c r="O82" s="12">
        <v>5.3</v>
      </c>
      <c r="P82" s="12">
        <v>0.1</v>
      </c>
      <c r="Q82" s="12"/>
      <c r="R82" s="12">
        <v>169925</v>
      </c>
      <c r="S82" s="12"/>
      <c r="T82" s="12"/>
      <c r="U82" s="12"/>
    </row>
    <row r="83" spans="2:21" x14ac:dyDescent="0.25">
      <c r="B83" t="s">
        <v>11</v>
      </c>
      <c r="C83">
        <v>2019</v>
      </c>
      <c r="D83" s="12">
        <v>5902000</v>
      </c>
      <c r="E83" s="12"/>
      <c r="F83" s="12"/>
      <c r="G83" s="12"/>
      <c r="H83" s="12"/>
      <c r="I83" s="12">
        <v>9600</v>
      </c>
      <c r="J83" s="12"/>
      <c r="K83" s="12"/>
      <c r="L83" s="12"/>
      <c r="M83" s="12">
        <v>22593000</v>
      </c>
      <c r="N83" s="12">
        <v>80000</v>
      </c>
      <c r="O83" s="12"/>
      <c r="P83" s="12"/>
      <c r="Q83" s="12"/>
      <c r="R83" s="12"/>
      <c r="S83" s="12"/>
      <c r="T83" s="12"/>
      <c r="U83" s="12"/>
    </row>
    <row r="84" spans="2:21" x14ac:dyDescent="0.25">
      <c r="B84" t="s">
        <v>18</v>
      </c>
      <c r="C84">
        <v>2019</v>
      </c>
      <c r="D84" s="12">
        <v>40158000</v>
      </c>
      <c r="E84" s="12">
        <v>39270000</v>
      </c>
      <c r="F84" s="12">
        <v>639000</v>
      </c>
      <c r="G84" s="12">
        <v>250000</v>
      </c>
      <c r="H84" s="12"/>
      <c r="I84" s="12"/>
      <c r="J84" s="12"/>
      <c r="K84" s="12"/>
      <c r="L84" s="12"/>
      <c r="M84" s="12">
        <v>227944829</v>
      </c>
      <c r="N84" s="12"/>
      <c r="O84" s="12"/>
      <c r="P84" s="12"/>
      <c r="Q84" s="12"/>
      <c r="R84" s="12">
        <v>183465</v>
      </c>
      <c r="S84" s="12"/>
      <c r="T84" s="12"/>
      <c r="U84" s="12"/>
    </row>
    <row r="85" spans="2:21" x14ac:dyDescent="0.25">
      <c r="B85" t="s">
        <v>4</v>
      </c>
      <c r="C85">
        <v>2019</v>
      </c>
      <c r="D85" s="12">
        <v>362500</v>
      </c>
      <c r="E85" s="12">
        <v>180000</v>
      </c>
      <c r="F85" s="12">
        <v>89300</v>
      </c>
      <c r="G85" s="12">
        <v>93200</v>
      </c>
      <c r="H85" s="12">
        <v>36230</v>
      </c>
      <c r="I85" s="12">
        <v>694.43</v>
      </c>
      <c r="J85" s="12">
        <v>18.3</v>
      </c>
      <c r="K85" s="12">
        <v>62.33</v>
      </c>
      <c r="L85" s="12"/>
      <c r="M85" s="12">
        <v>10005610</v>
      </c>
      <c r="N85" s="12">
        <v>19167.8</v>
      </c>
      <c r="O85" s="12">
        <v>505.1</v>
      </c>
      <c r="P85" s="12">
        <v>1720.4</v>
      </c>
      <c r="Q85" s="12"/>
      <c r="R85" s="12">
        <v>108700</v>
      </c>
      <c r="S85" s="12">
        <v>0.66600000000000004</v>
      </c>
      <c r="T85" s="12">
        <v>208.22</v>
      </c>
      <c r="U85" s="12">
        <v>5.49</v>
      </c>
    </row>
    <row r="86" spans="2:21" x14ac:dyDescent="0.25">
      <c r="B86" t="s">
        <v>19</v>
      </c>
      <c r="C86">
        <v>2019</v>
      </c>
      <c r="D86" s="12">
        <v>219300</v>
      </c>
      <c r="E86" s="12">
        <v>50200</v>
      </c>
      <c r="F86" s="12">
        <v>3000</v>
      </c>
      <c r="G86" s="12">
        <v>166100</v>
      </c>
      <c r="H86" s="12"/>
      <c r="I86" s="12">
        <v>2100</v>
      </c>
      <c r="J86" s="12">
        <v>7.9</v>
      </c>
      <c r="K86" s="12"/>
      <c r="L86" s="12"/>
      <c r="M86" s="12">
        <v>1983000</v>
      </c>
      <c r="N86" s="12">
        <v>900</v>
      </c>
      <c r="O86" s="12">
        <v>7.3</v>
      </c>
      <c r="P86" s="12"/>
      <c r="Q86" s="12"/>
      <c r="R86" s="12"/>
      <c r="S86" s="12"/>
      <c r="T86" s="12"/>
      <c r="U86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ESG Reports</vt:lpstr>
      <vt:lpstr>'ESG Reports'!GeniusQuery_1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Heiða Marey Magnúsdóttir</dc:creator>
  <cp:lastModifiedBy>Heiða Marey Magnúsdóttir</cp:lastModifiedBy>
  <dcterms:created xsi:type="dcterms:W3CDTF">2023-03-14T13:30:05Z</dcterms:created>
  <dcterms:modified xsi:type="dcterms:W3CDTF">2023-06-09T15:03:04Z</dcterms:modified>
</cp:coreProperties>
</file>