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drawings/drawing5.xml" ContentType="application/vnd.openxmlformats-officedocument.drawing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-60" windowWidth="21600" windowHeight="8745"/>
  </bookViews>
  <sheets>
    <sheet name="Overview" sheetId="1" r:id="rId1"/>
    <sheet name="Revenues" sheetId="4" r:id="rId2"/>
    <sheet name="Key Lookup" sheetId="2" r:id="rId3"/>
    <sheet name="Queries" sheetId="3" r:id="rId4"/>
    <sheet name="Company Keys" sheetId="5" r:id="rId5"/>
  </sheets>
  <definedNames>
    <definedName name="GeniusQuery" localSheetId="4">'Company Keys'!$A$4:$K$34</definedName>
    <definedName name="GeniusQuery_1" localSheetId="3">Queries!$A$8:$D$22</definedName>
    <definedName name="GeniusQuery_2" localSheetId="3">Queries!$E$8:$E$22</definedName>
    <definedName name="GeniusQuery_3" localSheetId="3">Queries!$F$8:$F$22</definedName>
    <definedName name="GeniusQuery_4" localSheetId="3">Queries!$G$8:$G$22</definedName>
    <definedName name="GeniusQuery_5" localSheetId="3">Queries!$H$8:$H$22</definedName>
  </definedNames>
  <calcPr calcId="145621"/>
</workbook>
</file>

<file path=xl/calcChain.xml><?xml version="1.0" encoding="utf-8"?>
<calcChain xmlns="http://schemas.openxmlformats.org/spreadsheetml/2006/main">
  <c r="B3" i="4" l="1"/>
  <c r="E12" i="1"/>
  <c r="H24" i="1"/>
  <c r="D12" i="1"/>
  <c r="D21" i="1"/>
  <c r="B3" i="1"/>
  <c r="F12" i="1"/>
  <c r="G14" i="1"/>
  <c r="F24" i="1"/>
  <c r="F17" i="1"/>
  <c r="F25" i="1"/>
  <c r="D23" i="1"/>
  <c r="H23" i="1"/>
  <c r="G24" i="1"/>
  <c r="D24" i="1"/>
  <c r="F21" i="1"/>
  <c r="D10" i="1"/>
  <c r="D19" i="1"/>
  <c r="G19" i="1"/>
  <c r="E14" i="1"/>
  <c r="H18" i="1"/>
  <c r="F18" i="1"/>
  <c r="G13" i="1"/>
  <c r="H12" i="1"/>
  <c r="H17" i="1"/>
  <c r="F11" i="1"/>
  <c r="G22" i="1"/>
  <c r="F19" i="1"/>
  <c r="D25" i="1"/>
  <c r="G12" i="1"/>
  <c r="D17" i="1"/>
  <c r="E11" i="1"/>
  <c r="D9" i="1"/>
  <c r="H21" i="1"/>
  <c r="F22" i="1"/>
  <c r="E18" i="1"/>
  <c r="D11" i="1"/>
  <c r="E24" i="1"/>
  <c r="D13" i="1"/>
  <c r="G9" i="1"/>
  <c r="E10" i="1"/>
  <c r="G17" i="1"/>
  <c r="H10" i="1"/>
  <c r="E9" i="1"/>
  <c r="G10" i="1"/>
  <c r="E22" i="1"/>
  <c r="F14" i="1"/>
  <c r="G11" i="1"/>
  <c r="H22" i="1"/>
  <c r="F9" i="1"/>
  <c r="E23" i="1"/>
  <c r="H13" i="1"/>
  <c r="E17" i="1"/>
  <c r="F10" i="1"/>
  <c r="D22" i="1"/>
  <c r="F13" i="1"/>
  <c r="E25" i="1"/>
  <c r="F23" i="1"/>
  <c r="D18" i="1"/>
  <c r="H19" i="1"/>
  <c r="G25" i="1"/>
  <c r="G21" i="1"/>
  <c r="E19" i="1"/>
  <c r="E21" i="1"/>
  <c r="H9" i="1"/>
  <c r="E13" i="1"/>
  <c r="D14" i="1"/>
  <c r="H11" i="1"/>
  <c r="H25" i="1"/>
  <c r="H14" i="1"/>
  <c r="G23" i="1"/>
  <c r="G18" i="1"/>
  <c r="C21" i="1"/>
  <c r="C19" i="1"/>
  <c r="C17" i="1"/>
  <c r="C23" i="1"/>
  <c r="C18" i="1"/>
  <c r="C24" i="1"/>
  <c r="C22" i="1"/>
  <c r="C12" i="1"/>
  <c r="C25" i="1"/>
  <c r="C13" i="1"/>
  <c r="C9" i="1"/>
  <c r="C14" i="1"/>
  <c r="C11" i="1"/>
  <c r="B23" i="1"/>
  <c r="B14" i="1"/>
  <c r="B12" i="1"/>
  <c r="B24" i="1"/>
  <c r="B10" i="1"/>
  <c r="B17" i="1"/>
  <c r="B18" i="1"/>
  <c r="B9" i="1"/>
  <c r="B11" i="1"/>
  <c r="B13" i="1"/>
  <c r="B19" i="1"/>
  <c r="B25" i="1"/>
  <c r="B21" i="1"/>
  <c r="B22" i="1"/>
  <c r="C10" i="1"/>
  <c r="C13" i="4"/>
  <c r="G13" i="4"/>
  <c r="D13" i="4"/>
  <c r="E13" i="4"/>
  <c r="H13" i="4"/>
  <c r="F13" i="4"/>
  <c r="B13" i="4"/>
  <c r="C12" i="4"/>
  <c r="H12" i="4"/>
  <c r="D12" i="4"/>
  <c r="E12" i="4"/>
  <c r="G12" i="4"/>
  <c r="F12" i="4"/>
  <c r="B12" i="4"/>
  <c r="C11" i="4"/>
  <c r="H11" i="4"/>
  <c r="D11" i="4"/>
  <c r="G11" i="4"/>
  <c r="E11" i="4"/>
  <c r="F11" i="4"/>
  <c r="B11" i="4"/>
  <c r="C10" i="4"/>
  <c r="F10" i="4"/>
  <c r="D10" i="4"/>
  <c r="H10" i="4"/>
  <c r="G10" i="4"/>
  <c r="E10" i="4"/>
  <c r="B10" i="4"/>
  <c r="D18" i="2"/>
  <c r="C18" i="2"/>
  <c r="E9" i="2"/>
  <c r="D9" i="2"/>
  <c r="C8" i="2"/>
  <c r="C13" i="2"/>
  <c r="D10" i="2"/>
  <c r="D8" i="2"/>
  <c r="E18" i="2"/>
  <c r="C9" i="2"/>
  <c r="E10" i="2"/>
  <c r="D13" i="2"/>
  <c r="B3" i="2"/>
  <c r="D19" i="2"/>
  <c r="E14" i="2"/>
  <c r="E8" i="2"/>
  <c r="D20" i="2"/>
  <c r="C10" i="2"/>
  <c r="E11" i="2"/>
  <c r="D11" i="2"/>
  <c r="E19" i="2"/>
  <c r="C15" i="2"/>
  <c r="E13" i="2"/>
  <c r="D14" i="2"/>
  <c r="C14" i="2"/>
  <c r="E20" i="2"/>
  <c r="C11" i="2"/>
  <c r="E15" i="2"/>
  <c r="D15" i="2"/>
  <c r="C20" i="2"/>
  <c r="C12" i="2"/>
  <c r="E12" i="2"/>
  <c r="D12" i="2"/>
  <c r="C19" i="2"/>
  <c r="D3" i="3"/>
</calcChain>
</file>

<file path=xl/connections.xml><?xml version="1.0" encoding="utf-8"?>
<connections xmlns="http://schemas.openxmlformats.org/spreadsheetml/2006/main">
  <connection id="1" name="Connection" type="4" refreshedVersion="4" refreshOnLoad="1" saveData="1">
    <webPr firstRow="1" xl2000="1" url="http://localhost:7982/GeniusExcel/Default.aspX?svr=GeniusFS&amp;svc=CompanyReports&amp;op=IncomeStatement&amp;ShowHeader=False&amp;cols=0,1,2,3&amp;sort=KeyId&amp;p0=[&quot;symbol&quot;]&amp;p1=[&quot;year&quot;]&amp;p2=[&quot;quarter&quot;]" htmlTables="1"/>
    <parameters count="3">
      <parameter name="symbol" sqlType="12" parameterType="cell" refreshOnChange="1" cell="Queries!$D$2"/>
      <parameter name="year" sqlType="12" parameterType="cell" refreshOnChange="1" cell="Queries!$D$6"/>
      <parameter name="quarter" sqlType="12" parameterType="cell" refreshOnChange="1" cell="Queries!$D$7"/>
    </parameters>
  </connection>
  <connection id="2" name="Connection1" type="4" refreshedVersion="4" refreshOnLoad="1" saveData="1">
    <webPr firstRow="1" xl2000="1" url="http://localhost:7982/GeniusExcel/Default.aspX?svr=GeniusFS&amp;svc=CompanyReports&amp;op=IncomeStatement&amp;ShowHeader=False&amp;cols=3&amp;sort=KeyId&amp;p0=[&quot;symbol&quot;]&amp;p1=[&quot;year&quot;]&amp;p2=[&quot;quarter&quot;]" htmlTables="1"/>
    <parameters count="3">
      <parameter name="symbol" sqlType="12" parameterType="cell" refreshOnChange="1" cell="Queries!$D$2"/>
      <parameter name="year" sqlType="12" parameterType="cell" refreshOnChange="1" cell="Queries!$E$6"/>
      <parameter name="quarter" sqlType="12" parameterType="cell" refreshOnChange="1" cell="Queries!$E$7"/>
    </parameters>
  </connection>
  <connection id="3" name="Connection2" type="4" refreshedVersion="4" refreshOnLoad="1" saveData="1">
    <webPr firstRow="1" xl2000="1" url="http://localhost:7982/GeniusExcel/Default.aspX?svr=GeniusFS&amp;svc=CompanyReports&amp;op=IncomeStatement&amp;ShowHeader=False&amp;cols=3&amp;sort=KeyId&amp;p0=[&quot;symbol&quot;]&amp;p1=[&quot;year&quot;]&amp;p2=[&quot;quarter&quot;]" htmlTables="1"/>
    <parameters count="3">
      <parameter name="symbol" sqlType="12" parameterType="cell" refreshOnChange="1" cell="Queries!$D$2"/>
      <parameter name="year" sqlType="12" parameterType="cell" refreshOnChange="1" cell="Queries!$F$6"/>
      <parameter name="quarter" sqlType="12" parameterType="cell" refreshOnChange="1" cell="Queries!$F$7"/>
    </parameters>
  </connection>
  <connection id="4" name="Connection3" type="4" refreshedVersion="4" refreshOnLoad="1" saveData="1">
    <webPr firstRow="1" xl2000="1" url="http://localhost:7982/GeniusExcel/Default.aspX?svr=GeniusFS&amp;svc=CompanyReports&amp;op=IncomeStatement&amp;ShowHeader=False&amp;cols=3&amp;sort=KeyId&amp;p0=[&quot;symbol&quot;]&amp;p1=[&quot;year&quot;]&amp;p2=[&quot;quarter&quot;]" htmlTables="1"/>
    <parameters count="3">
      <parameter name="symbol" sqlType="12" parameterType="cell" refreshOnChange="1" cell="Queries!$D$2"/>
      <parameter name="year" sqlType="12" parameterType="cell" refreshOnChange="1" cell="Queries!$G$6"/>
      <parameter name="quarter" sqlType="12" parameterType="cell" refreshOnChange="1" cell="Queries!$G$7"/>
    </parameters>
  </connection>
  <connection id="5" name="Connection4" type="4" refreshedVersion="4" refreshOnLoad="1" saveData="1">
    <webPr firstRow="1" xl2000="1" url="http://localhost:7982/GeniusExcel/Default.aspX?svr=GeniusFS&amp;svc=CompanyReports&amp;op=IncomeStatement&amp;ShowHeader=False&amp;cols=3&amp;sort=KeyId&amp;p0=[&quot;symbol&quot;]&amp;p1=[&quot;year&quot;]&amp;p2=[&quot;quarter&quot;]" htmlTables="1"/>
    <parameters count="3">
      <parameter name="symbol" sqlType="12" parameterType="cell" refreshOnChange="1" cell="Queries!$D$2"/>
      <parameter name="year" sqlType="12" parameterType="cell" refreshOnChange="1" cell="Queries!$H$6"/>
      <parameter name="quarter" sqlType="12" parameterType="cell" refreshOnChange="1" cell="Queries!$H$7"/>
    </parameters>
  </connection>
  <connection id="6" name="Connection5" type="4" refreshedVersion="4" refreshOnLoad="1" saveData="1">
    <webPr firstRow="1" xl2000="1" url="http://localhost:7982/GeniusExcel/Default.aspX?svr=GeniusFS&amp;svc=CompanyReports&amp;op=KeysCompanySpecific&amp;cols=0,1,2,3,4,5,6,7,8,9,10&amp;sort=Level1Id, Level2Id&amp;p0=[&quot;Symbol&quot;]" htmlTables="1"/>
    <parameters count="1">
      <parameter name="Symbol" sqlType="12" parameterType="cell" refreshOnChange="1" cell="'Company Keys'!$B$2"/>
    </parameters>
  </connection>
</connections>
</file>

<file path=xl/sharedStrings.xml><?xml version="1.0" encoding="utf-8"?>
<sst xmlns="http://schemas.openxmlformats.org/spreadsheetml/2006/main" count="342" uniqueCount="125">
  <si>
    <t>Symbol</t>
  </si>
  <si>
    <t>Revenues</t>
  </si>
  <si>
    <t>Gross Profit</t>
  </si>
  <si>
    <t>EBITDA</t>
  </si>
  <si>
    <t>EBIT</t>
  </si>
  <si>
    <t>EBT</t>
  </si>
  <si>
    <t>Earnings</t>
  </si>
  <si>
    <t>Non-Current Assets</t>
  </si>
  <si>
    <t>Current Assets</t>
  </si>
  <si>
    <t>Total Assets</t>
  </si>
  <si>
    <t>Equity</t>
  </si>
  <si>
    <t>Non-Current Liabilities</t>
  </si>
  <si>
    <t>Current Liabilities</t>
  </si>
  <si>
    <t>Total Liabilities</t>
  </si>
  <si>
    <t>Equity and Liabilities</t>
  </si>
  <si>
    <t>Income Statement</t>
  </si>
  <si>
    <t>Balance Sheet</t>
  </si>
  <si>
    <t>Year</t>
  </si>
  <si>
    <t>Quarter</t>
  </si>
  <si>
    <t>Currency</t>
  </si>
  <si>
    <t>Divide Numbers By</t>
  </si>
  <si>
    <t>ICEAIR</t>
  </si>
  <si>
    <t>Key</t>
  </si>
  <si>
    <t>Name</t>
  </si>
  <si>
    <t>Cost of Sales</t>
  </si>
  <si>
    <t>Other operating expenses</t>
  </si>
  <si>
    <t>Depreciation and amortization</t>
  </si>
  <si>
    <t>Financing and other matters</t>
  </si>
  <si>
    <t>Finance income</t>
  </si>
  <si>
    <t>Finance costs</t>
  </si>
  <si>
    <t>Income Tax</t>
  </si>
  <si>
    <t>Sales</t>
  </si>
  <si>
    <t>Salaries and related expenses</t>
  </si>
  <si>
    <t>Finance expenses</t>
  </si>
  <si>
    <t>Income tax</t>
  </si>
  <si>
    <t>* Here we use the IncomeStatementCumulative query for full years and the IncomeStatement query for quarters</t>
  </si>
  <si>
    <t>Retained earnings</t>
  </si>
  <si>
    <t>10201-10201</t>
  </si>
  <si>
    <t>Income</t>
  </si>
  <si>
    <t>Other operating expenses/(income)</t>
  </si>
  <si>
    <t>12301-12301</t>
  </si>
  <si>
    <t>12601-12601</t>
  </si>
  <si>
    <t>13101-13101</t>
  </si>
  <si>
    <t>14501-14501</t>
  </si>
  <si>
    <t>21101-21101</t>
  </si>
  <si>
    <t>Fixed assets</t>
  </si>
  <si>
    <t>Assets</t>
  </si>
  <si>
    <t>21201-21201</t>
  </si>
  <si>
    <t>Intangible assets</t>
  </si>
  <si>
    <t>22101-22101</t>
  </si>
  <si>
    <t>Inventories</t>
  </si>
  <si>
    <t>Current assets</t>
  </si>
  <si>
    <t>22201-22201</t>
  </si>
  <si>
    <t>Trade and other receivables</t>
  </si>
  <si>
    <t>Cash and cash equivalents</t>
  </si>
  <si>
    <t>31101-31101</t>
  </si>
  <si>
    <t>Share capital</t>
  </si>
  <si>
    <t>31201-31201</t>
  </si>
  <si>
    <t>Share premium</t>
  </si>
  <si>
    <t>31801-31801</t>
  </si>
  <si>
    <t>41101-41101</t>
  </si>
  <si>
    <t>Loans and borrowings</t>
  </si>
  <si>
    <t>Non-current liabilities</t>
  </si>
  <si>
    <t>Liabilities</t>
  </si>
  <si>
    <t>41501-41501</t>
  </si>
  <si>
    <t>Trade and other payables</t>
  </si>
  <si>
    <t>Current liabilities</t>
  </si>
  <si>
    <t>10202-10202</t>
  </si>
  <si>
    <t>Non-controlling interest</t>
  </si>
  <si>
    <t>Deferred tax liabilities</t>
  </si>
  <si>
    <t>EIM</t>
  </si>
  <si>
    <t>Sales - Line services</t>
  </si>
  <si>
    <t>Sales - Forwarding services</t>
  </si>
  <si>
    <t>12271-12271</t>
  </si>
  <si>
    <t>Operating expenses - Line services</t>
  </si>
  <si>
    <t>Operating expenses</t>
  </si>
  <si>
    <t>12272-12272</t>
  </si>
  <si>
    <t>Operating expenses - Forwarding services</t>
  </si>
  <si>
    <t>Salaries and related expenses - Line services</t>
  </si>
  <si>
    <t>12302-12302</t>
  </si>
  <si>
    <t>Salaries and related expenses - Forwarding services</t>
  </si>
  <si>
    <t>Other expenses</t>
  </si>
  <si>
    <t>Depriciation and amortization - Line services</t>
  </si>
  <si>
    <t>Depriciation and amortization</t>
  </si>
  <si>
    <t>13102-13102</t>
  </si>
  <si>
    <t>Depriciation and amortization - Forwarding services</t>
  </si>
  <si>
    <t>14121-14121</t>
  </si>
  <si>
    <t>14241-14241</t>
  </si>
  <si>
    <t>Share of earnings of associated companies</t>
  </si>
  <si>
    <t>15171-15171</t>
  </si>
  <si>
    <t>Property, vessels and equipment</t>
  </si>
  <si>
    <t>21402-21402</t>
  </si>
  <si>
    <t>Investments in associated companies</t>
  </si>
  <si>
    <t>21601-21601</t>
  </si>
  <si>
    <t>Finance assets</t>
  </si>
  <si>
    <t>21701-21701</t>
  </si>
  <si>
    <t>Deferred tax assets</t>
  </si>
  <si>
    <t>22602-22602</t>
  </si>
  <si>
    <t>31601-31601</t>
  </si>
  <si>
    <t>Translation reserve</t>
  </si>
  <si>
    <t>31901-31901</t>
  </si>
  <si>
    <t>42101-42101</t>
  </si>
  <si>
    <t>42201-42201</t>
  </si>
  <si>
    <t>Level1Id</t>
  </si>
  <si>
    <t>Level1Name</t>
  </si>
  <si>
    <t>Level2Id</t>
  </si>
  <si>
    <t>Level2Name</t>
  </si>
  <si>
    <t>Level3Id</t>
  </si>
  <si>
    <t>Level3Name</t>
  </si>
  <si>
    <t>KeyId</t>
  </si>
  <si>
    <t>KeyName</t>
  </si>
  <si>
    <t>CompanySpecificId</t>
  </si>
  <si>
    <t>CompanySpecificName</t>
  </si>
  <si>
    <t>KODIAK Excel</t>
  </si>
  <si>
    <t>Q1</t>
  </si>
  <si>
    <t>Q2</t>
  </si>
  <si>
    <t>MARL</t>
  </si>
  <si>
    <t>Q3</t>
  </si>
  <si>
    <t>Q4</t>
  </si>
  <si>
    <t>Y</t>
  </si>
  <si>
    <t>GrossProfit</t>
  </si>
  <si>
    <t>Other operating income (expenses)</t>
  </si>
  <si>
    <t>Selling and marketing expenses</t>
  </si>
  <si>
    <t>Research and development expenses</t>
  </si>
  <si>
    <t>Administrative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</si>
</sst>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_(&quot;$&quot;* #,##0.00_);_(&quot;$&quot;* \(#,##0.00\);_(&quot;$&quot;* &quot;-&quot;??_);_(@_)"/>
    <numFmt numFmtId="167" formatCode="#,##0_ ;[Red]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54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2" fillId="2" borderId="0" xfId="0" applyFont="1" applyFill="1"/>
    <xf numFmtId="0" fontId="0" fillId="2" borderId="0" xfId="0" applyFont="1" applyFill="1"/>
    <xf numFmtId="0" fontId="2" fillId="2" borderId="7" xfId="0" applyFont="1" applyFill="1" applyBorder="1" applyAlignment="1">
      <alignment horizontal="center"/>
    </xf>
    <xf numFmtId="0" fontId="0" fillId="2" borderId="7" xfId="0" applyFill="1" applyBorder="1"/>
    <xf numFmtId="0" fontId="0" fillId="2" borderId="4" xfId="0" applyFill="1" applyBorder="1"/>
    <xf numFmtId="38" fontId="0" fillId="2" borderId="7" xfId="1" applyNumberFormat="1" applyFont="1" applyFill="1" applyBorder="1"/>
    <xf numFmtId="0" fontId="5" fillId="2" borderId="0" xfId="0" applyFont="1" applyFill="1" applyAlignment="1">
      <alignment horizontal="right"/>
    </xf>
    <xf numFmtId="0" fontId="0" fillId="2" borderId="9" xfId="0" applyFill="1" applyBorder="1"/>
    <xf numFmtId="0" fontId="0" fillId="2" borderId="10" xfId="0" applyFill="1" applyBorder="1"/>
    <xf numFmtId="165" fontId="0" fillId="2" borderId="0" xfId="1" applyNumberFormat="1" applyFont="1" applyFill="1"/>
    <xf numFmtId="0" fontId="4" fillId="2" borderId="0" xfId="0" applyFont="1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2" fillId="2" borderId="7" xfId="0" applyFont="1" applyFill="1" applyBorder="1"/>
    <xf numFmtId="164" fontId="0" fillId="2" borderId="7" xfId="1" applyFont="1" applyFill="1" applyBorder="1"/>
    <xf numFmtId="164" fontId="0" fillId="2" borderId="8" xfId="1" applyFont="1" applyFill="1" applyBorder="1"/>
    <xf numFmtId="165" fontId="0" fillId="2" borderId="7" xfId="1" applyNumberFormat="1" applyFont="1" applyFill="1" applyBorder="1"/>
    <xf numFmtId="3" fontId="0" fillId="2" borderId="7" xfId="2" applyNumberFormat="1" applyFont="1" applyFill="1" applyBorder="1"/>
    <xf numFmtId="3" fontId="0" fillId="2" borderId="7" xfId="0" applyNumberFormat="1" applyFill="1" applyBorder="1"/>
    <xf numFmtId="0" fontId="3" fillId="2" borderId="0" xfId="0" applyFont="1" applyFill="1" applyBorder="1" applyAlignment="1">
      <alignment horizontal="right"/>
    </xf>
    <xf numFmtId="0" fontId="2" fillId="2" borderId="0" xfId="0" applyFont="1" applyFill="1" applyBorder="1"/>
    <xf numFmtId="0" fontId="3" fillId="2" borderId="0" xfId="0" applyFont="1" applyFill="1" applyBorder="1"/>
    <xf numFmtId="38" fontId="2" fillId="2" borderId="7" xfId="1" applyNumberFormat="1" applyFont="1" applyFill="1" applyBorder="1"/>
    <xf numFmtId="0" fontId="0" fillId="2" borderId="10" xfId="0" applyFont="1" applyFill="1" applyBorder="1" applyAlignment="1">
      <alignment horizontal="center"/>
    </xf>
    <xf numFmtId="0" fontId="0" fillId="2" borderId="11" xfId="0" applyFill="1" applyBorder="1"/>
    <xf numFmtId="0" fontId="0" fillId="3" borderId="12" xfId="0" applyFont="1" applyFill="1" applyBorder="1" applyAlignment="1">
      <alignment horizontal="center"/>
    </xf>
    <xf numFmtId="0" fontId="0" fillId="2" borderId="12" xfId="0" applyFill="1" applyBorder="1"/>
    <xf numFmtId="0" fontId="0" fillId="2" borderId="13" xfId="0" applyFill="1" applyBorder="1"/>
    <xf numFmtId="0" fontId="6" fillId="0" borderId="0" xfId="0" applyFont="1" applyAlignment="1">
      <alignment vertical="center"/>
    </xf>
    <xf numFmtId="167" fontId="0" fillId="2" borderId="7" xfId="2" applyNumberFormat="1" applyFont="1" applyFill="1" applyBorder="1"/>
    <xf numFmtId="165" fontId="1" fillId="2" borderId="7" xfId="1" applyNumberFormat="1" applyFont="1" applyFill="1" applyBorder="1"/>
    <xf numFmtId="167" fontId="2" fillId="2" borderId="14" xfId="2" applyNumberFormat="1" applyFont="1" applyFill="1" applyBorder="1"/>
    <xf numFmtId="164" fontId="0" fillId="2" borderId="14" xfId="1" applyFont="1" applyFill="1" applyBorder="1"/>
    <xf numFmtId="164" fontId="0" fillId="2" borderId="15" xfId="1" applyFont="1" applyFill="1" applyBorder="1"/>
    <xf numFmtId="0" fontId="2" fillId="0" borderId="9" xfId="0" applyFont="1" applyBorder="1" applyAlignment="1">
      <alignment horizontal="left"/>
    </xf>
    <xf numFmtId="0" fontId="2" fillId="2" borderId="9" xfId="0" applyFont="1" applyFill="1" applyBorder="1"/>
    <xf numFmtId="164" fontId="0" fillId="2" borderId="16" xfId="1" applyFont="1" applyFill="1" applyBorder="1"/>
    <xf numFmtId="0" fontId="2" fillId="2" borderId="12" xfId="0" applyFont="1" applyFill="1" applyBorder="1"/>
    <xf numFmtId="0" fontId="2" fillId="2" borderId="18" xfId="0" applyFont="1" applyFill="1" applyBorder="1"/>
    <xf numFmtId="0" fontId="3" fillId="2" borderId="10" xfId="0" applyFont="1" applyFill="1" applyBorder="1"/>
    <xf numFmtId="38" fontId="2" fillId="2" borderId="8" xfId="1" applyNumberFormat="1" applyFont="1" applyFill="1" applyBorder="1"/>
    <xf numFmtId="0" fontId="3" fillId="2" borderId="18" xfId="0" applyFont="1" applyFill="1" applyBorder="1"/>
    <xf numFmtId="38" fontId="2" fillId="2" borderId="14" xfId="1" applyNumberFormat="1" applyFont="1" applyFill="1" applyBorder="1"/>
    <xf numFmtId="0" fontId="2" fillId="2" borderId="17" xfId="0" applyFont="1" applyFill="1" applyBorder="1"/>
  </cellXfs>
  <cellStyles count="3">
    <cellStyle name="Comma" xfId="1" builtinId="3"/>
    <cellStyle name="Currency 2" xfId="2"/>
    <cellStyle name="Normal" xfId="0" builtinId="0"/>
  </cellStyles>
  <dxfs count="2"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Revenues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Revenues!$A$10</c:f>
              <c:strCache>
                <c:ptCount val="1"/>
                <c:pt idx="0">
                  <c:v>Revenues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Revenues!$B$8:$H$10</c:f>
              <c:multiLvlStrCache>
                <c:ptCount val="7"/>
                <c:lvl>
                  <c:pt idx="0">
                    <c:v>173.045 </c:v>
                  </c:pt>
                  <c:pt idx="1">
                    <c:v>265.600 </c:v>
                  </c:pt>
                  <c:pt idx="2">
                    <c:v>371.662 </c:v>
                  </c:pt>
                  <c:pt idx="3">
                    <c:v>212.650 </c:v>
                  </c:pt>
                  <c:pt idx="4">
                    <c:v>191.277 </c:v>
                  </c:pt>
                  <c:pt idx="5">
                    <c:v>297.793 </c:v>
                  </c:pt>
                  <c:pt idx="6">
                    <c:v>418.746 </c:v>
                  </c:pt>
                </c:lvl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</c:lvl>
                <c:lvl>
                  <c:pt idx="0">
                    <c:v>2013</c:v>
                  </c:pt>
                  <c:pt idx="1">
                    <c:v>2013</c:v>
                  </c:pt>
                  <c:pt idx="2">
                    <c:v>2013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2014</c:v>
                  </c:pt>
                  <c:pt idx="6">
                    <c:v>2014</c:v>
                  </c:pt>
                </c:lvl>
              </c:multiLvlStrCache>
            </c:multiLvlStrRef>
          </c:cat>
          <c:val>
            <c:numRef>
              <c:f>Revenues!$B$11:$H$11</c:f>
              <c:numCache>
                <c:formatCode>#,##0_ ;[Red]\-#,##0\ </c:formatCode>
                <c:ptCount val="7"/>
                <c:pt idx="0">
                  <c:v>120959</c:v>
                </c:pt>
                <c:pt idx="1">
                  <c:v>202407</c:v>
                </c:pt>
                <c:pt idx="2">
                  <c:v>309642</c:v>
                </c:pt>
                <c:pt idx="3">
                  <c:v>150517</c:v>
                </c:pt>
                <c:pt idx="4">
                  <c:v>130388</c:v>
                </c:pt>
                <c:pt idx="5">
                  <c:v>220388</c:v>
                </c:pt>
                <c:pt idx="6">
                  <c:v>348993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Revenues!$A$11</c:f>
              <c:strCache>
                <c:ptCount val="1"/>
                <c:pt idx="0">
                  <c:v>Gross Profit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Revenues!$B$8:$H$10</c:f>
              <c:multiLvlStrCache>
                <c:ptCount val="7"/>
                <c:lvl>
                  <c:pt idx="0">
                    <c:v>173.045 </c:v>
                  </c:pt>
                  <c:pt idx="1">
                    <c:v>265.600 </c:v>
                  </c:pt>
                  <c:pt idx="2">
                    <c:v>371.662 </c:v>
                  </c:pt>
                  <c:pt idx="3">
                    <c:v>212.650 </c:v>
                  </c:pt>
                  <c:pt idx="4">
                    <c:v>191.277 </c:v>
                  </c:pt>
                  <c:pt idx="5">
                    <c:v>297.793 </c:v>
                  </c:pt>
                  <c:pt idx="6">
                    <c:v>418.746 </c:v>
                  </c:pt>
                </c:lvl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</c:lvl>
                <c:lvl>
                  <c:pt idx="0">
                    <c:v>2013</c:v>
                  </c:pt>
                  <c:pt idx="1">
                    <c:v>2013</c:v>
                  </c:pt>
                  <c:pt idx="2">
                    <c:v>2013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2014</c:v>
                  </c:pt>
                  <c:pt idx="6">
                    <c:v>2014</c:v>
                  </c:pt>
                </c:lvl>
              </c:multiLvlStrCache>
            </c:multiLvlStrRef>
          </c:cat>
          <c:val>
            <c:numRef>
              <c:f>Revenues!$B$12:$H$12</c:f>
              <c:numCache>
                <c:formatCode>#,##0_ ;[Red]\-#,##0\ </c:formatCode>
                <c:ptCount val="7"/>
                <c:pt idx="0">
                  <c:v>-8314</c:v>
                </c:pt>
                <c:pt idx="1">
                  <c:v>42936</c:v>
                </c:pt>
                <c:pt idx="2">
                  <c:v>102241</c:v>
                </c:pt>
                <c:pt idx="3">
                  <c:v>6847</c:v>
                </c:pt>
                <c:pt idx="4">
                  <c:v>-13304</c:v>
                </c:pt>
                <c:pt idx="5">
                  <c:v>45240</c:v>
                </c:pt>
                <c:pt idx="6">
                  <c:v>123883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Revenues!$A$12</c:f>
              <c:strCache>
                <c:ptCount val="1"/>
                <c:pt idx="0">
                  <c:v>EBITDA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Revenues!$B$8:$H$10</c:f>
              <c:multiLvlStrCache>
                <c:ptCount val="7"/>
                <c:lvl>
                  <c:pt idx="0">
                    <c:v>173.045 </c:v>
                  </c:pt>
                  <c:pt idx="1">
                    <c:v>265.600 </c:v>
                  </c:pt>
                  <c:pt idx="2">
                    <c:v>371.662 </c:v>
                  </c:pt>
                  <c:pt idx="3">
                    <c:v>212.650 </c:v>
                  </c:pt>
                  <c:pt idx="4">
                    <c:v>191.277 </c:v>
                  </c:pt>
                  <c:pt idx="5">
                    <c:v>297.793 </c:v>
                  </c:pt>
                  <c:pt idx="6">
                    <c:v>418.746 </c:v>
                  </c:pt>
                </c:lvl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</c:lvl>
                <c:lvl>
                  <c:pt idx="0">
                    <c:v>2013</c:v>
                  </c:pt>
                  <c:pt idx="1">
                    <c:v>2013</c:v>
                  </c:pt>
                  <c:pt idx="2">
                    <c:v>2013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2014</c:v>
                  </c:pt>
                  <c:pt idx="6">
                    <c:v>2014</c:v>
                  </c:pt>
                </c:lvl>
              </c:multiLvlStrCache>
            </c:multiLvlStrRef>
          </c:cat>
          <c:val>
            <c:numRef>
              <c:f>Revenues!$B$13:$H$13</c:f>
              <c:numCache>
                <c:formatCode>#,##0_ ;[Red]\-#,##0\ </c:formatCode>
                <c:ptCount val="7"/>
                <c:pt idx="0">
                  <c:v>-18289</c:v>
                </c:pt>
                <c:pt idx="1">
                  <c:v>18490</c:v>
                </c:pt>
                <c:pt idx="2">
                  <c:v>65325</c:v>
                </c:pt>
                <c:pt idx="3">
                  <c:v>-9108</c:v>
                </c:pt>
                <c:pt idx="4">
                  <c:v>-26721</c:v>
                </c:pt>
                <c:pt idx="5">
                  <c:v>22393</c:v>
                </c:pt>
                <c:pt idx="6">
                  <c:v>85801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Revenues!$A$13</c:f>
              <c:strCache>
                <c:ptCount val="1"/>
                <c:pt idx="0">
                  <c:v>Earnings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Revenues!$B$8:$H$10</c:f>
              <c:multiLvlStrCache>
                <c:ptCount val="7"/>
                <c:lvl>
                  <c:pt idx="0">
                    <c:v>173.045 </c:v>
                  </c:pt>
                  <c:pt idx="1">
                    <c:v>265.600 </c:v>
                  </c:pt>
                  <c:pt idx="2">
                    <c:v>371.662 </c:v>
                  </c:pt>
                  <c:pt idx="3">
                    <c:v>212.650 </c:v>
                  </c:pt>
                  <c:pt idx="4">
                    <c:v>191.277 </c:v>
                  </c:pt>
                  <c:pt idx="5">
                    <c:v>297.793 </c:v>
                  </c:pt>
                  <c:pt idx="6">
                    <c:v>418.746 </c:v>
                  </c:pt>
                </c:lvl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</c:lvl>
                <c:lvl>
                  <c:pt idx="0">
                    <c:v>2013</c:v>
                  </c:pt>
                  <c:pt idx="1">
                    <c:v>2013</c:v>
                  </c:pt>
                  <c:pt idx="2">
                    <c:v>2013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2014</c:v>
                  </c:pt>
                  <c:pt idx="6">
                    <c:v>2014</c:v>
                  </c:pt>
                </c:lvl>
              </c:multiLvlStrCache>
            </c:multiLvlStrRef>
          </c:cat>
          <c:val>
            <c:numRef>
              <c:f>Revenues!$B$14:$H$14</c:f>
              <c:numCache>
                <c:formatCode>#,##0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903040"/>
        <c:axId val="232264448"/>
      </c:lineChart>
      <c:catAx>
        <c:axId val="19490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264448"/>
        <c:crosses val="autoZero"/>
        <c:auto val="1"/>
        <c:lblAlgn val="ctr"/>
        <c:lblOffset val="100"/>
        <c:noMultiLvlLbl val="0"/>
      </c:catAx>
      <c:valAx>
        <c:axId val="232264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903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0</xdr:col>
      <xdr:colOff>657154</xdr:colOff>
      <xdr:row>0</xdr:row>
      <xdr:rowOff>657155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0"/>
          <a:ext cx="561904" cy="561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504824</xdr:colOff>
      <xdr:row>17</xdr:row>
      <xdr:rowOff>14287</xdr:rowOff>
    </xdr:from>
    <xdr:to>
      <xdr:col>7</xdr:col>
      <xdr:colOff>152400</xdr:colOff>
      <xdr:row>31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95250</xdr:colOff>
      <xdr:row>0</xdr:row>
      <xdr:rowOff>95250</xdr:rowOff>
    </xdr:from>
    <xdr:to>
      <xdr:col>0</xdr:col>
      <xdr:colOff>657154</xdr:colOff>
      <xdr:row>0</xdr:row>
      <xdr:rowOff>657155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95250"/>
          <a:ext cx="561904" cy="5619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0</xdr:col>
      <xdr:colOff>657154</xdr:colOff>
      <xdr:row>0</xdr:row>
      <xdr:rowOff>657155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0"/>
          <a:ext cx="561904" cy="5619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257104</xdr:colOff>
      <xdr:row>0</xdr:row>
      <xdr:rowOff>657155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0"/>
          <a:ext cx="561904" cy="56190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152329</xdr:colOff>
      <xdr:row>0</xdr:row>
      <xdr:rowOff>657155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0"/>
          <a:ext cx="561904" cy="561905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GeniusQuery_5" headers="0" backgroundRefresh="0" refreshOnLoad="1" fillFormulas="1" connectionId="5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GeniusQuery_4" headers="0" backgroundRefresh="0" refreshOnLoad="1" fillFormulas="1" connectionId="4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GeniusQuery_3" headers="0" backgroundRefresh="0" refreshOnLoad="1" fillFormulas="1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GeniusQuery_2" headers="0" backgroundRefresh="0" refreshOnLoad="1" fillFormulas="1" connectionId="2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GeniusQuery_1" headers="0" backgroundRefresh="0" refreshOnLoad="1" fillFormulas="1" connectionId="1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GeniusQuery" backgroundRefresh="0" refreshOnLoad="1" fillFormulas="1" connectionId="6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7" Type="http://schemas.openxmlformats.org/officeDocument/2006/relationships/queryTable" Target="../queryTables/queryTable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4.xml"/><Relationship Id="rId5" Type="http://schemas.openxmlformats.org/officeDocument/2006/relationships/queryTable" Target="../queryTables/queryTable3.xml"/><Relationship Id="rId4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U13" sqref="U13"/>
    </sheetView>
  </sheetViews>
  <sheetFormatPr defaultRowHeight="15" x14ac:dyDescent="0.25"/>
  <cols>
    <col min="1" max="1" width="23.28515625" style="1" bestFit="1" customWidth="1"/>
    <col min="2" max="8" width="12.85546875" style="1" bestFit="1" customWidth="1"/>
    <col min="9" max="12" width="11.5703125" style="1" bestFit="1" customWidth="1"/>
    <col min="13" max="16384" width="9.140625" style="1"/>
  </cols>
  <sheetData>
    <row r="1" spans="1:8" ht="57.75" customHeight="1" x14ac:dyDescent="0.25">
      <c r="B1" s="38" t="s">
        <v>113</v>
      </c>
    </row>
    <row r="2" spans="1:8" x14ac:dyDescent="0.25">
      <c r="A2" s="14" t="s">
        <v>0</v>
      </c>
      <c r="B2" s="20" t="s">
        <v>116</v>
      </c>
      <c r="C2" s="10"/>
      <c r="D2" s="10"/>
      <c r="E2" s="10"/>
      <c r="F2" s="10"/>
      <c r="G2" s="10"/>
      <c r="H2" s="15"/>
    </row>
    <row r="3" spans="1:8" x14ac:dyDescent="0.25">
      <c r="A3" s="16" t="s">
        <v>19</v>
      </c>
      <c r="B3" s="22" t="str">
        <f>_xll.FinancialsCurrency(B2)</f>
        <v>EUR</v>
      </c>
      <c r="C3" s="17"/>
      <c r="D3" s="17"/>
      <c r="E3" s="17"/>
      <c r="F3" s="17"/>
      <c r="G3" s="17"/>
      <c r="H3" s="7"/>
    </row>
    <row r="4" spans="1:8" x14ac:dyDescent="0.25">
      <c r="A4" s="18" t="s">
        <v>20</v>
      </c>
      <c r="B4" s="21">
        <v>1000</v>
      </c>
      <c r="C4" s="11"/>
      <c r="D4" s="11"/>
      <c r="E4" s="11"/>
      <c r="F4" s="11"/>
      <c r="G4" s="11"/>
      <c r="H4" s="19"/>
    </row>
    <row r="5" spans="1:8" x14ac:dyDescent="0.25">
      <c r="B5" s="4"/>
    </row>
    <row r="6" spans="1:8" x14ac:dyDescent="0.25">
      <c r="A6" s="29" t="s">
        <v>17</v>
      </c>
      <c r="B6" s="5">
        <v>2013</v>
      </c>
      <c r="C6" s="5">
        <v>2013</v>
      </c>
      <c r="D6" s="5">
        <v>2013</v>
      </c>
      <c r="E6" s="5">
        <v>2013</v>
      </c>
      <c r="F6" s="5">
        <v>2014</v>
      </c>
      <c r="G6" s="5">
        <v>2014</v>
      </c>
      <c r="H6" s="5">
        <v>2014</v>
      </c>
    </row>
    <row r="7" spans="1:8" x14ac:dyDescent="0.25">
      <c r="A7" s="29" t="s">
        <v>18</v>
      </c>
      <c r="B7" s="5" t="s">
        <v>114</v>
      </c>
      <c r="C7" s="5" t="s">
        <v>115</v>
      </c>
      <c r="D7" s="5" t="s">
        <v>117</v>
      </c>
      <c r="E7" s="5" t="s">
        <v>118</v>
      </c>
      <c r="F7" s="5" t="s">
        <v>114</v>
      </c>
      <c r="G7" s="5" t="s">
        <v>115</v>
      </c>
      <c r="H7" s="5" t="s">
        <v>117</v>
      </c>
    </row>
    <row r="8" spans="1:8" x14ac:dyDescent="0.25">
      <c r="A8" s="30" t="s">
        <v>15</v>
      </c>
      <c r="B8" s="6"/>
      <c r="C8" s="6"/>
      <c r="D8" s="6"/>
      <c r="E8" s="6"/>
      <c r="F8" s="6"/>
      <c r="G8" s="6"/>
      <c r="H8" s="6"/>
    </row>
    <row r="9" spans="1:8" x14ac:dyDescent="0.25">
      <c r="A9" s="31" t="s">
        <v>1</v>
      </c>
      <c r="B9" s="8">
        <f>_xll.Revenues($B$2,B6,B7)/$B$4</f>
        <v>158028</v>
      </c>
      <c r="C9" s="8">
        <f>_xll.Revenues($B$2,C6,C7)/$B$4</f>
        <v>178430</v>
      </c>
      <c r="D9" s="8">
        <f>_xll.Revenues($B$2,D6,D7)/$B$4</f>
        <v>156896</v>
      </c>
      <c r="E9" s="8">
        <f>_xll.Revenues($B$2,E6,E7)/$B$4</f>
        <v>168182</v>
      </c>
      <c r="F9" s="8">
        <f>_xll.Revenues($B$2,F6,F7)/$B$4</f>
        <v>154757</v>
      </c>
      <c r="G9" s="8">
        <f>_xll.Revenues($B$2,G6,G7)/$B$4</f>
        <v>169848</v>
      </c>
      <c r="H9" s="8">
        <f>_xll.Revenues($B$2,H6,H7)/$B$4</f>
        <v>187931</v>
      </c>
    </row>
    <row r="10" spans="1:8" x14ac:dyDescent="0.25">
      <c r="A10" s="31" t="s">
        <v>2</v>
      </c>
      <c r="B10" s="8">
        <f>_xll.GrossProfit($B$2,B6,B7)/$B$4</f>
        <v>59015</v>
      </c>
      <c r="C10" s="8">
        <f>_xll.GrossProfit($B$2,C6,C7)/$B$4</f>
        <v>60969</v>
      </c>
      <c r="D10" s="8">
        <f>_xll.GrossProfit($B$2,D6,D7)/$B$4</f>
        <v>59459</v>
      </c>
      <c r="E10" s="8">
        <f>_xll.GrossProfit($B$2,E6,E7)/$B$4</f>
        <v>59980</v>
      </c>
      <c r="F10" s="8">
        <f>_xll.GrossProfit($B$2,F6,F7)/$B$4</f>
        <v>53567</v>
      </c>
      <c r="G10" s="8">
        <f>_xll.GrossProfit($B$2,G6,G7)/$B$4</f>
        <v>56710</v>
      </c>
      <c r="H10" s="8">
        <f>_xll.GrossProfit($B$2,H6,H7)/$B$4</f>
        <v>68930</v>
      </c>
    </row>
    <row r="11" spans="1:8" x14ac:dyDescent="0.25">
      <c r="A11" s="31" t="s">
        <v>3</v>
      </c>
      <c r="B11" s="8">
        <f>_xll.EBITDA($B$2,B6,B7)/$B$4</f>
        <v>16857</v>
      </c>
      <c r="C11" s="8">
        <f>_xll.EBITDA($B$2,C6,C7)/$B$4</f>
        <v>18977</v>
      </c>
      <c r="D11" s="8">
        <f>_xll.EBITDA($B$2,D6,D7)/$B$4</f>
        <v>19524</v>
      </c>
      <c r="E11" s="8">
        <f>_xll.EBITDA($B$2,E6,E7)/$B$4</f>
        <v>14087</v>
      </c>
      <c r="F11" s="8">
        <f>_xll.EBITDA($B$2,F6,F7)/$B$4</f>
        <v>8071</v>
      </c>
      <c r="G11" s="8">
        <f>_xll.EBITDA($B$2,G6,G7)/$B$4</f>
        <v>10824</v>
      </c>
      <c r="H11" s="8">
        <f>_xll.EBITDA($B$2,H6,H7)/$B$4</f>
        <v>23567</v>
      </c>
    </row>
    <row r="12" spans="1:8" x14ac:dyDescent="0.25">
      <c r="A12" s="31" t="s">
        <v>4</v>
      </c>
      <c r="B12" s="8">
        <f>_xll.EBIT($B$2,B6,B7)/$B$4</f>
        <v>10331</v>
      </c>
      <c r="C12" s="8">
        <f>_xll.EBIT($B$2,C6,C7)/$B$4</f>
        <v>12314</v>
      </c>
      <c r="D12" s="8">
        <f>_xll.EBIT($B$2,D6,D7)/$B$4</f>
        <v>12854</v>
      </c>
      <c r="E12" s="8">
        <f>_xll.EBIT($B$2,E6,E7)/$B$4</f>
        <v>7410</v>
      </c>
      <c r="F12" s="8">
        <f>_xll.EBIT($B$2,F6,F7)/$B$4</f>
        <v>1019</v>
      </c>
      <c r="G12" s="8">
        <f>_xll.EBIT($B$2,G6,G7)/$B$4</f>
        <v>3553</v>
      </c>
      <c r="H12" s="8">
        <f>_xll.EBIT($B$2,H6,H7)/$B$4</f>
        <v>16113</v>
      </c>
    </row>
    <row r="13" spans="1:8" x14ac:dyDescent="0.25">
      <c r="A13" s="31" t="s">
        <v>5</v>
      </c>
      <c r="B13" s="8">
        <f>_xll.EBIT($B$2,B6,B7)/$B$4</f>
        <v>10331</v>
      </c>
      <c r="C13" s="8">
        <f>_xll.EBIT($B$2,C6,C7)/$B$4</f>
        <v>12314</v>
      </c>
      <c r="D13" s="8">
        <f>_xll.EBIT($B$2,D6,D7)/$B$4</f>
        <v>12854</v>
      </c>
      <c r="E13" s="8">
        <f>_xll.EBIT($B$2,E6,E7)/$B$4</f>
        <v>7410</v>
      </c>
      <c r="F13" s="8">
        <f>_xll.EBIT($B$2,F6,F7)/$B$4</f>
        <v>1019</v>
      </c>
      <c r="G13" s="8">
        <f>_xll.EBIT($B$2,G6,G7)/$B$4</f>
        <v>3553</v>
      </c>
      <c r="H13" s="8">
        <f>_xll.EBIT($B$2,H6,H7)/$B$4</f>
        <v>16113</v>
      </c>
    </row>
    <row r="14" spans="1:8" ht="15.75" thickBot="1" x14ac:dyDescent="0.3">
      <c r="A14" s="51" t="s">
        <v>6</v>
      </c>
      <c r="B14" s="52">
        <f>_xll.Earnings($B$2,B6,B7)/$B$4</f>
        <v>5722</v>
      </c>
      <c r="C14" s="52">
        <f>_xll.Earnings($B$2,C6,C7)/$B$4</f>
        <v>5220</v>
      </c>
      <c r="D14" s="52">
        <f>_xll.Earnings($B$2,D6,D7)/$B$4</f>
        <v>5977</v>
      </c>
      <c r="E14" s="52">
        <f>_xll.Earnings($B$2,E6,E7)/$B$4</f>
        <v>3701</v>
      </c>
      <c r="F14" s="52">
        <f>_xll.Earnings($B$2,F6,F7)/$B$4</f>
        <v>-1871</v>
      </c>
      <c r="G14" s="52">
        <f>_xll.Earnings($B$2,G6,G7)/$B$4</f>
        <v>766</v>
      </c>
      <c r="H14" s="52">
        <f>_xll.Earnings($B$2,H6,H7)/$B$4</f>
        <v>9841</v>
      </c>
    </row>
    <row r="15" spans="1:8" ht="15.75" thickTop="1" x14ac:dyDescent="0.25">
      <c r="A15" s="31"/>
      <c r="B15" s="32"/>
      <c r="C15" s="32"/>
      <c r="D15" s="32"/>
      <c r="E15" s="32"/>
      <c r="F15" s="32"/>
      <c r="G15" s="32"/>
      <c r="H15" s="32"/>
    </row>
    <row r="16" spans="1:8" x14ac:dyDescent="0.25">
      <c r="A16" s="30" t="s">
        <v>16</v>
      </c>
      <c r="B16" s="6"/>
      <c r="C16" s="6"/>
      <c r="D16" s="6"/>
      <c r="E16" s="6"/>
      <c r="F16" s="6"/>
      <c r="G16" s="6"/>
      <c r="H16" s="6"/>
    </row>
    <row r="17" spans="1:8" x14ac:dyDescent="0.25">
      <c r="A17" s="31" t="s">
        <v>7</v>
      </c>
      <c r="B17" s="8">
        <f>_xll.NonCurrentAssets($B$2,B6,B7)/$B$4</f>
        <v>612713</v>
      </c>
      <c r="C17" s="8">
        <f>_xll.NonCurrentAssets($B$2,C6,C7)/$B$4</f>
        <v>612591</v>
      </c>
      <c r="D17" s="8">
        <f>_xll.NonCurrentAssets($B$2,D6,D7)/$B$4</f>
        <v>611245</v>
      </c>
      <c r="E17" s="8">
        <f>_xll.NonCurrentAssets($B$2,E6,E7)/$B$4</f>
        <v>612278</v>
      </c>
      <c r="F17" s="8">
        <f>_xll.NonCurrentAssets($B$2,F6,F7)/$B$4</f>
        <v>613439</v>
      </c>
      <c r="G17" s="8">
        <f>_xll.NonCurrentAssets($B$2,G6,G7)/$B$4</f>
        <v>614538</v>
      </c>
      <c r="H17" s="8">
        <f>_xll.NonCurrentAssets($B$2,H6,H7)/$B$4</f>
        <v>614119</v>
      </c>
    </row>
    <row r="18" spans="1:8" x14ac:dyDescent="0.25">
      <c r="A18" s="31" t="s">
        <v>8</v>
      </c>
      <c r="B18" s="8">
        <f>_xll.CurrentAssets($B$2,B6,B7)/$B$4</f>
        <v>269656</v>
      </c>
      <c r="C18" s="8">
        <f>_xll.CurrentAssets($B$2,C6,C7)/$B$4</f>
        <v>253322</v>
      </c>
      <c r="D18" s="8">
        <f>_xll.CurrentAssets($B$2,D6,D7)/$B$4</f>
        <v>246235</v>
      </c>
      <c r="E18" s="8">
        <f>_xll.CurrentAssets($B$2,E6,E7)/$B$4</f>
        <v>227290</v>
      </c>
      <c r="F18" s="8">
        <f>_xll.CurrentAssets($B$2,F6,F7)/$B$4</f>
        <v>226854</v>
      </c>
      <c r="G18" s="8">
        <f>_xll.CurrentAssets($B$2,G6,G7)/$B$4</f>
        <v>234983</v>
      </c>
      <c r="H18" s="8">
        <f>_xll.CurrentAssets($B$2,H6,H7)/$B$4</f>
        <v>248625</v>
      </c>
    </row>
    <row r="19" spans="1:8" x14ac:dyDescent="0.25">
      <c r="A19" s="49" t="s">
        <v>9</v>
      </c>
      <c r="B19" s="50">
        <f>_xll.TotalAssets($B$2,B6,B7)/$B$4</f>
        <v>882369</v>
      </c>
      <c r="C19" s="50">
        <f>_xll.TotalAssets($B$2,C6,C7)/$B$4</f>
        <v>865913</v>
      </c>
      <c r="D19" s="50">
        <f>_xll.TotalAssets($B$2,D6,D7)/$B$4</f>
        <v>857480</v>
      </c>
      <c r="E19" s="50">
        <f>_xll.TotalAssets($B$2,E6,E7)/$B$4</f>
        <v>839568</v>
      </c>
      <c r="F19" s="50">
        <f>_xll.TotalAssets($B$2,F6,F7)/$B$4</f>
        <v>840293</v>
      </c>
      <c r="G19" s="50">
        <f>_xll.TotalAssets($B$2,G6,G7)/$B$4</f>
        <v>849521</v>
      </c>
      <c r="H19" s="50">
        <f>_xll.TotalAssets($B$2,H6,H7)/$B$4</f>
        <v>862744</v>
      </c>
    </row>
    <row r="20" spans="1:8" x14ac:dyDescent="0.25">
      <c r="A20" s="31"/>
      <c r="B20" s="8"/>
      <c r="C20" s="8"/>
      <c r="D20" s="8"/>
      <c r="E20" s="8"/>
      <c r="F20" s="8"/>
      <c r="G20" s="8"/>
      <c r="H20" s="8"/>
    </row>
    <row r="21" spans="1:8" x14ac:dyDescent="0.25">
      <c r="A21" s="31" t="s">
        <v>10</v>
      </c>
      <c r="B21" s="8">
        <f>_xll.Equity($B$2,B6,B7)/$B$4</f>
        <v>403214</v>
      </c>
      <c r="C21" s="8">
        <f>_xll.Equity($B$2,C6,C7)/$B$4</f>
        <v>409944</v>
      </c>
      <c r="D21" s="8">
        <f>_xll.Equity($B$2,D6,D7)/$B$4</f>
        <v>415231</v>
      </c>
      <c r="E21" s="8">
        <f>_xll.Equity($B$2,E6,E7)/$B$4</f>
        <v>419339</v>
      </c>
      <c r="F21" s="8">
        <f>_xll.Equity($B$2,F6,F7)/$B$4</f>
        <v>418131</v>
      </c>
      <c r="G21" s="8">
        <f>_xll.Equity($B$2,G6,G7)/$B$4</f>
        <v>419734</v>
      </c>
      <c r="H21" s="8">
        <f>_xll.Equity($B$2,H6,H7)/$B$4</f>
        <v>428387</v>
      </c>
    </row>
    <row r="22" spans="1:8" x14ac:dyDescent="0.25">
      <c r="A22" s="31" t="s">
        <v>11</v>
      </c>
      <c r="B22" s="8">
        <f>_xll.NonCurrentLiabilities($B$2,B6,B7)/$B$4</f>
        <v>261230</v>
      </c>
      <c r="C22" s="8">
        <f>_xll.NonCurrentLiabilities($B$2,C6,C7)/$B$4</f>
        <v>257785</v>
      </c>
      <c r="D22" s="8">
        <f>_xll.NonCurrentLiabilities($B$2,D6,D7)/$B$4</f>
        <v>262783</v>
      </c>
      <c r="E22" s="8">
        <f>_xll.NonCurrentLiabilities($B$2,E6,E7)/$B$4</f>
        <v>241980</v>
      </c>
      <c r="F22" s="8">
        <f>_xll.NonCurrentLiabilities($B$2,F6,F7)/$B$4</f>
        <v>235033</v>
      </c>
      <c r="G22" s="8">
        <f>_xll.NonCurrentLiabilities($B$2,G6,G7)/$B$4</f>
        <v>228186</v>
      </c>
      <c r="H22" s="8">
        <f>_xll.NonCurrentLiabilities($B$2,H6,H7)/$B$4</f>
        <v>222614</v>
      </c>
    </row>
    <row r="23" spans="1:8" x14ac:dyDescent="0.25">
      <c r="A23" s="31" t="s">
        <v>12</v>
      </c>
      <c r="B23" s="8">
        <f>_xll.CurrentLiabilities($B$2,B6,B7)/$B$4</f>
        <v>217925</v>
      </c>
      <c r="C23" s="8">
        <f>_xll.CurrentLiabilities($B$2,C6,C7)/$B$4</f>
        <v>198184</v>
      </c>
      <c r="D23" s="8">
        <f>_xll.CurrentLiabilities($B$2,D6,D7)/$B$4</f>
        <v>179466</v>
      </c>
      <c r="E23" s="8">
        <f>_xll.CurrentLiabilities($B$2,E6,E7)/$B$4</f>
        <v>178249</v>
      </c>
      <c r="F23" s="8">
        <f>_xll.CurrentLiabilities($B$2,F6,F7)/$B$4</f>
        <v>187129</v>
      </c>
      <c r="G23" s="8">
        <f>_xll.CurrentLiabilities($B$2,G6,G7)/$B$4</f>
        <v>201601</v>
      </c>
      <c r="H23" s="8">
        <f>_xll.CurrentLiabilities($B$2,H6,H7)/$B$4</f>
        <v>211743</v>
      </c>
    </row>
    <row r="24" spans="1:8" x14ac:dyDescent="0.25">
      <c r="A24" s="31" t="s">
        <v>13</v>
      </c>
      <c r="B24" s="8">
        <f>_xll.TotalLiabilities($B$2,B6,B7)/$B$4</f>
        <v>479155</v>
      </c>
      <c r="C24" s="8">
        <f>_xll.TotalLiabilities($B$2,C6,C7)/$B$4</f>
        <v>455969</v>
      </c>
      <c r="D24" s="8">
        <f>_xll.TotalLiabilities($B$2,D6,D7)/$B$4</f>
        <v>442249</v>
      </c>
      <c r="E24" s="8">
        <f>_xll.TotalLiabilities($B$2,E6,E7)/$B$4</f>
        <v>420229</v>
      </c>
      <c r="F24" s="8">
        <f>_xll.TotalLiabilities($B$2,F6,F7)/$B$4</f>
        <v>422162</v>
      </c>
      <c r="G24" s="8">
        <f>_xll.TotalLiabilities($B$2,G6,G7)/$B$4</f>
        <v>429787</v>
      </c>
      <c r="H24" s="8">
        <f>_xll.TotalLiabilities($B$2,H6,H7)/$B$4</f>
        <v>434357</v>
      </c>
    </row>
    <row r="25" spans="1:8" x14ac:dyDescent="0.25">
      <c r="A25" s="49" t="s">
        <v>14</v>
      </c>
      <c r="B25" s="50">
        <f>_xll.EquityAndLiabilities($B$2,B6,B7)/$B$4</f>
        <v>882369</v>
      </c>
      <c r="C25" s="50">
        <f>_xll.EquityAndLiabilities($B$2,C6,C7)/$B$4</f>
        <v>865913</v>
      </c>
      <c r="D25" s="50">
        <f>_xll.EquityAndLiabilities($B$2,D6,D7)/$B$4</f>
        <v>857480</v>
      </c>
      <c r="E25" s="50">
        <f>_xll.EquityAndLiabilities($B$2,E6,E7)/$B$4</f>
        <v>839568</v>
      </c>
      <c r="F25" s="50">
        <f>_xll.EquityAndLiabilities($B$2,F6,F7)/$B$4</f>
        <v>840293</v>
      </c>
      <c r="G25" s="50">
        <f>_xll.EquityAndLiabilities($B$2,G6,G7)/$B$4</f>
        <v>849521</v>
      </c>
      <c r="H25" s="50">
        <f>_xll.EquityAndLiabilities($B$2,H6,H7)/$B$4</f>
        <v>862744</v>
      </c>
    </row>
    <row r="26" spans="1:8" x14ac:dyDescent="0.25">
      <c r="A26" s="17"/>
      <c r="B26" s="6"/>
      <c r="C26" s="6"/>
      <c r="D26" s="6"/>
      <c r="E26" s="6"/>
      <c r="F26" s="6"/>
      <c r="G26" s="6"/>
      <c r="H26" s="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J40" sqref="J40"/>
    </sheetView>
  </sheetViews>
  <sheetFormatPr defaultRowHeight="15" x14ac:dyDescent="0.25"/>
  <cols>
    <col min="1" max="1" width="18.140625" style="1" bestFit="1" customWidth="1"/>
    <col min="2" max="11" width="16.28515625" style="1" bestFit="1" customWidth="1"/>
    <col min="12" max="16" width="10.85546875" style="1" customWidth="1"/>
    <col min="17" max="16384" width="9.140625" style="1"/>
  </cols>
  <sheetData>
    <row r="1" spans="1:8" ht="57.75" customHeight="1" x14ac:dyDescent="0.25">
      <c r="B1" s="38" t="s">
        <v>113</v>
      </c>
    </row>
    <row r="2" spans="1:8" x14ac:dyDescent="0.25">
      <c r="A2" s="14" t="s">
        <v>0</v>
      </c>
      <c r="B2" s="20" t="s">
        <v>21</v>
      </c>
      <c r="C2" s="10"/>
      <c r="D2" s="10"/>
      <c r="E2" s="10"/>
      <c r="F2" s="10"/>
      <c r="G2" s="10"/>
      <c r="H2" s="15"/>
    </row>
    <row r="3" spans="1:8" x14ac:dyDescent="0.25">
      <c r="A3" s="16" t="s">
        <v>19</v>
      </c>
      <c r="B3" s="22" t="str">
        <f>_xll.FinancialsCurrency(B2)</f>
        <v>USD</v>
      </c>
      <c r="C3" s="17"/>
      <c r="D3" s="17"/>
      <c r="E3" s="17"/>
      <c r="F3" s="17"/>
      <c r="G3" s="17"/>
      <c r="H3" s="7"/>
    </row>
    <row r="4" spans="1:8" x14ac:dyDescent="0.25">
      <c r="A4" s="18" t="s">
        <v>20</v>
      </c>
      <c r="B4" s="21">
        <v>1000</v>
      </c>
      <c r="C4" s="11"/>
      <c r="D4" s="11"/>
      <c r="E4" s="11"/>
      <c r="F4" s="11"/>
      <c r="G4" s="11"/>
      <c r="H4" s="19"/>
    </row>
    <row r="8" spans="1:8" x14ac:dyDescent="0.25">
      <c r="A8" s="2" t="s">
        <v>17</v>
      </c>
      <c r="B8" s="23">
        <v>2013</v>
      </c>
      <c r="C8" s="23">
        <v>2013</v>
      </c>
      <c r="D8" s="23">
        <v>2013</v>
      </c>
      <c r="E8" s="23">
        <v>2013</v>
      </c>
      <c r="F8" s="23">
        <v>2014</v>
      </c>
      <c r="G8" s="23">
        <v>2014</v>
      </c>
      <c r="H8" s="23">
        <v>2014</v>
      </c>
    </row>
    <row r="9" spans="1:8" x14ac:dyDescent="0.25">
      <c r="A9" s="2" t="s">
        <v>18</v>
      </c>
      <c r="B9" s="23" t="s">
        <v>114</v>
      </c>
      <c r="C9" s="23" t="s">
        <v>115</v>
      </c>
      <c r="D9" s="23" t="s">
        <v>117</v>
      </c>
      <c r="E9" s="23" t="s">
        <v>118</v>
      </c>
      <c r="F9" s="23" t="s">
        <v>114</v>
      </c>
      <c r="G9" s="23" t="s">
        <v>115</v>
      </c>
      <c r="H9" s="23" t="s">
        <v>117</v>
      </c>
    </row>
    <row r="10" spans="1:8" x14ac:dyDescent="0.25">
      <c r="A10" s="3" t="s">
        <v>1</v>
      </c>
      <c r="B10" s="39">
        <f>_xll.Revenues($B$2,B$8,B9)/$B$4</f>
        <v>173045</v>
      </c>
      <c r="C10" s="39">
        <f>_xll.Revenues($B$2,C$8,C9)/$B$4</f>
        <v>265600</v>
      </c>
      <c r="D10" s="39">
        <f>_xll.Revenues($B$2,D$8,D9)/$B$4</f>
        <v>371662</v>
      </c>
      <c r="E10" s="39">
        <f>_xll.Revenues($B$2,E$8,E9)/$B$4</f>
        <v>212650</v>
      </c>
      <c r="F10" s="39">
        <f>_xll.Revenues($B$2,F$8,F9)/$B$4</f>
        <v>191277</v>
      </c>
      <c r="G10" s="39">
        <f>_xll.Revenues($B$2,G$8,G9)/$B$4</f>
        <v>297793</v>
      </c>
      <c r="H10" s="39">
        <f>_xll.Revenues($B$2,H$8,H9)/$B$4</f>
        <v>418746</v>
      </c>
    </row>
    <row r="11" spans="1:8" x14ac:dyDescent="0.25">
      <c r="A11" s="3" t="s">
        <v>2</v>
      </c>
      <c r="B11" s="39">
        <f>_xll.GrossProfit($B$2,B$8,B9)/$B$4</f>
        <v>120959</v>
      </c>
      <c r="C11" s="39">
        <f>_xll.GrossProfit($B$2,C$8,C9)/$B$4</f>
        <v>202407</v>
      </c>
      <c r="D11" s="39">
        <f>_xll.GrossProfit($B$2,D$8,D9)/$B$4</f>
        <v>309642</v>
      </c>
      <c r="E11" s="39">
        <f>_xll.GrossProfit($B$2,E$8,E9)/$B$4</f>
        <v>150517</v>
      </c>
      <c r="F11" s="39">
        <f>_xll.GrossProfit($B$2,F$8,F9)/$B$4</f>
        <v>130388</v>
      </c>
      <c r="G11" s="39">
        <f>_xll.GrossProfit($B$2,G$8,G9)/$B$4</f>
        <v>220388</v>
      </c>
      <c r="H11" s="39">
        <f>_xll.GrossProfit($B$2,H$8,H9)/$B$4</f>
        <v>348993</v>
      </c>
    </row>
    <row r="12" spans="1:8" x14ac:dyDescent="0.25">
      <c r="A12" s="3" t="s">
        <v>3</v>
      </c>
      <c r="B12" s="39">
        <f>_xll.EBITDA($B$2,B$8,B9)/$B$4</f>
        <v>-8314</v>
      </c>
      <c r="C12" s="39">
        <f>_xll.EBITDA($B$2,C$8,C9)/$B$4</f>
        <v>42936</v>
      </c>
      <c r="D12" s="39">
        <f>_xll.EBITDA($B$2,D$8,D9)/$B$4</f>
        <v>102241</v>
      </c>
      <c r="E12" s="39">
        <f>_xll.EBITDA($B$2,E$8,E9)/$B$4</f>
        <v>6847</v>
      </c>
      <c r="F12" s="39">
        <f>_xll.EBITDA($B$2,F$8,F9)/$B$4</f>
        <v>-13304</v>
      </c>
      <c r="G12" s="39">
        <f>_xll.EBITDA($B$2,G$8,G9)/$B$4</f>
        <v>45240</v>
      </c>
      <c r="H12" s="39">
        <f>_xll.EBITDA($B$2,H$8,H9)/$B$4</f>
        <v>123883</v>
      </c>
    </row>
    <row r="13" spans="1:8" ht="15.75" thickBot="1" x14ac:dyDescent="0.3">
      <c r="A13" s="53" t="s">
        <v>6</v>
      </c>
      <c r="B13" s="41">
        <f>_xll.Earnings($B$2,B$8,B9)/$B$4</f>
        <v>-18289</v>
      </c>
      <c r="C13" s="41">
        <f>_xll.Earnings($B$2,C$8,C9)/$B$4</f>
        <v>18490</v>
      </c>
      <c r="D13" s="41">
        <f>_xll.Earnings($B$2,D$8,D9)/$B$4</f>
        <v>65325</v>
      </c>
      <c r="E13" s="41">
        <f>_xll.Earnings($B$2,E$8,E9)/$B$4</f>
        <v>-9108</v>
      </c>
      <c r="F13" s="41">
        <f>_xll.Earnings($B$2,F$8,F9)/$B$4</f>
        <v>-26721</v>
      </c>
      <c r="G13" s="41">
        <f>_xll.Earnings($B$2,G$8,G9)/$B$4</f>
        <v>22393</v>
      </c>
      <c r="H13" s="41">
        <f>_xll.Earnings($B$2,H$8,H9)/$B$4</f>
        <v>85801</v>
      </c>
    </row>
    <row r="14" spans="1:8" ht="15.75" thickTop="1" x14ac:dyDescent="0.25">
      <c r="B14" s="27"/>
      <c r="C14" s="27"/>
      <c r="D14" s="27"/>
      <c r="E14" s="27"/>
      <c r="F14" s="27"/>
      <c r="G14" s="27"/>
      <c r="H14" s="27"/>
    </row>
    <row r="15" spans="1:8" x14ac:dyDescent="0.25">
      <c r="B15" s="28"/>
      <c r="C15" s="28"/>
      <c r="D15" s="28"/>
      <c r="E15" s="28"/>
      <c r="F15" s="28"/>
      <c r="G15" s="28"/>
      <c r="H15" s="28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4" sqref="B4"/>
    </sheetView>
  </sheetViews>
  <sheetFormatPr defaultRowHeight="15" x14ac:dyDescent="0.25"/>
  <cols>
    <col min="1" max="1" width="12.140625" style="1" customWidth="1"/>
    <col min="2" max="2" width="33.5703125" style="1" bestFit="1" customWidth="1"/>
    <col min="3" max="4" width="16" style="1" bestFit="1" customWidth="1"/>
    <col min="5" max="5" width="16.85546875" style="1" bestFit="1" customWidth="1"/>
    <col min="6" max="16384" width="9.140625" style="1"/>
  </cols>
  <sheetData>
    <row r="1" spans="1:5" ht="57.75" customHeight="1" x14ac:dyDescent="0.25">
      <c r="B1" s="38" t="s">
        <v>113</v>
      </c>
    </row>
    <row r="2" spans="1:5" x14ac:dyDescent="0.25">
      <c r="A2" s="14" t="s">
        <v>0</v>
      </c>
      <c r="B2" s="20" t="s">
        <v>116</v>
      </c>
      <c r="C2" s="10"/>
      <c r="D2" s="10"/>
      <c r="E2" s="15"/>
    </row>
    <row r="3" spans="1:5" x14ac:dyDescent="0.25">
      <c r="A3" s="18" t="s">
        <v>19</v>
      </c>
      <c r="B3" s="33" t="str">
        <f>_xll.FinancialsCurrency(B2)</f>
        <v>EUR</v>
      </c>
      <c r="C3" s="11"/>
      <c r="D3" s="11"/>
      <c r="E3" s="19"/>
    </row>
    <row r="4" spans="1:5" x14ac:dyDescent="0.25">
      <c r="A4" s="17"/>
      <c r="B4" s="22"/>
      <c r="C4" s="17"/>
      <c r="D4" s="17"/>
      <c r="E4" s="17"/>
    </row>
    <row r="5" spans="1:5" x14ac:dyDescent="0.25">
      <c r="B5" s="9" t="s">
        <v>17</v>
      </c>
      <c r="C5" s="5">
        <v>2011</v>
      </c>
      <c r="D5" s="5">
        <v>2012</v>
      </c>
      <c r="E5" s="5">
        <v>2013</v>
      </c>
    </row>
    <row r="6" spans="1:5" x14ac:dyDescent="0.25">
      <c r="B6" s="9" t="s">
        <v>18</v>
      </c>
      <c r="C6" s="5" t="s">
        <v>119</v>
      </c>
      <c r="D6" s="5" t="s">
        <v>119</v>
      </c>
      <c r="E6" s="5" t="s">
        <v>119</v>
      </c>
    </row>
    <row r="7" spans="1:5" x14ac:dyDescent="0.25">
      <c r="A7" s="11" t="s">
        <v>22</v>
      </c>
      <c r="B7" s="19" t="s">
        <v>23</v>
      </c>
      <c r="C7" s="6"/>
      <c r="D7" s="6"/>
      <c r="E7" s="6"/>
    </row>
    <row r="8" spans="1:5" x14ac:dyDescent="0.25">
      <c r="A8" s="1">
        <v>10</v>
      </c>
      <c r="B8" s="1" t="s">
        <v>1</v>
      </c>
      <c r="C8" s="24">
        <f>_xll.KeyLookup($B$2,$C$5,$C$6,$A8)</f>
        <v>668357000</v>
      </c>
      <c r="D8" s="24">
        <f>_xll.KeyLookup($B$2,D$5,D$6,$A8)</f>
        <v>713960000</v>
      </c>
      <c r="E8" s="24">
        <f>_xll.KeyLookup($B$2,E$5,E$6,$A8)</f>
        <v>661536000</v>
      </c>
    </row>
    <row r="9" spans="1:5" x14ac:dyDescent="0.25">
      <c r="A9" s="1">
        <v>11</v>
      </c>
      <c r="B9" s="1" t="s">
        <v>24</v>
      </c>
      <c r="C9" s="24">
        <f>_xll.KeyLookup($B$2,$C$5,$C$6,$A9)</f>
        <v>-414065000</v>
      </c>
      <c r="D9" s="24">
        <f>_xll.KeyLookup($B$2,D$5,D$6,$A9)</f>
        <v>-458273000</v>
      </c>
      <c r="E9" s="24">
        <f>_xll.KeyLookup($B$2,E$5,E$6,$A9)</f>
        <v>-422113000</v>
      </c>
    </row>
    <row r="10" spans="1:5" x14ac:dyDescent="0.25">
      <c r="A10" s="1">
        <v>12</v>
      </c>
      <c r="B10" s="1" t="s">
        <v>25</v>
      </c>
      <c r="C10" s="24">
        <f>_xll.KeyLookup($B$2,$C$5,$C$6,$A10)</f>
        <v>-167285000</v>
      </c>
      <c r="D10" s="24">
        <f>_xll.KeyLookup($B$2,D$5,D$6,$A10)</f>
        <v>-169724000</v>
      </c>
      <c r="E10" s="24">
        <f>_xll.KeyLookup($B$2,E$5,E$6,$A10)</f>
        <v>-169978000</v>
      </c>
    </row>
    <row r="11" spans="1:5" x14ac:dyDescent="0.25">
      <c r="A11" s="1">
        <v>13</v>
      </c>
      <c r="B11" s="1" t="s">
        <v>26</v>
      </c>
      <c r="C11" s="24">
        <f>_xll.KeyLookup($B$2,$C$5,$C$6,$A11)</f>
        <v>-24841000</v>
      </c>
      <c r="D11" s="24">
        <f>_xll.KeyLookup($B$2,D$5,D$6,$A11)</f>
        <v>-24882000</v>
      </c>
      <c r="E11" s="24">
        <f>_xll.KeyLookup($B$2,E$5,E$6,$A11)</f>
        <v>-26536000</v>
      </c>
    </row>
    <row r="12" spans="1:5" x14ac:dyDescent="0.25">
      <c r="A12" s="1">
        <v>14</v>
      </c>
      <c r="B12" s="1" t="s">
        <v>27</v>
      </c>
      <c r="C12" s="25">
        <f>_xll.KeyLookup($B$2,$C$5,$C$6,$A12)</f>
        <v>-18108000</v>
      </c>
      <c r="D12" s="25">
        <f>_xll.KeyLookup($B$2,D$5,D$6,$A12)</f>
        <v>-18030000</v>
      </c>
      <c r="E12" s="25">
        <f>_xll.KeyLookup($B$2,E$5,E$6,$A12)</f>
        <v>-19064000</v>
      </c>
    </row>
    <row r="13" spans="1:5" x14ac:dyDescent="0.25">
      <c r="A13" s="10">
        <v>14121</v>
      </c>
      <c r="B13" s="10" t="s">
        <v>28</v>
      </c>
      <c r="C13" s="24">
        <f>_xll.KeyLookup($B$2,$C$5,$C$6,$A13)</f>
        <v>1744000</v>
      </c>
      <c r="D13" s="24">
        <f>_xll.KeyLookup($B$2,D$5,D$6,$A13)</f>
        <v>336000</v>
      </c>
      <c r="E13" s="24">
        <f>_xll.KeyLookup($B$2,E$5,E$6,$A13)</f>
        <v>363000</v>
      </c>
    </row>
    <row r="14" spans="1:5" x14ac:dyDescent="0.25">
      <c r="A14" s="11">
        <v>14241</v>
      </c>
      <c r="B14" s="11" t="s">
        <v>29</v>
      </c>
      <c r="C14" s="25">
        <f>_xll.KeyLookup($B$2,$C$5,$C$6,$A14)</f>
        <v>-19852000</v>
      </c>
      <c r="D14" s="25">
        <f>_xll.KeyLookup($B$2,D$5,D$6,$A14)</f>
        <v>-18366000</v>
      </c>
      <c r="E14" s="25">
        <f>_xll.KeyLookup($B$2,E$5,E$6,$A14)</f>
        <v>-19427000</v>
      </c>
    </row>
    <row r="15" spans="1:5" x14ac:dyDescent="0.25">
      <c r="A15" s="1">
        <v>15</v>
      </c>
      <c r="B15" s="1" t="s">
        <v>30</v>
      </c>
      <c r="C15" s="24">
        <f>_xll.KeyLookup($B$2,$C$5,$C$6,$A15)</f>
        <v>-9595000</v>
      </c>
      <c r="D15" s="24">
        <f>_xll.KeyLookup($B$2,D$5,D$6,$A15)</f>
        <v>-7442000</v>
      </c>
      <c r="E15" s="24">
        <f>_xll.KeyLookup($B$2,E$5,E$6,$A15)</f>
        <v>-3225000</v>
      </c>
    </row>
    <row r="16" spans="1:5" x14ac:dyDescent="0.25">
      <c r="C16" s="6"/>
      <c r="D16" s="6"/>
      <c r="E16" s="6"/>
    </row>
    <row r="17" spans="1:5" x14ac:dyDescent="0.25">
      <c r="C17" s="6"/>
      <c r="D17" s="6"/>
      <c r="E17" s="6"/>
    </row>
    <row r="18" spans="1:5" x14ac:dyDescent="0.25">
      <c r="A18" s="44" t="s">
        <v>120</v>
      </c>
      <c r="B18" s="45" t="s">
        <v>2</v>
      </c>
      <c r="C18" s="46">
        <f>_xll.KeyLookup($B$2,C$5,C$6,$A18)</f>
        <v>254292000</v>
      </c>
      <c r="D18" s="46">
        <f>_xll.KeyLookup($B$2,D$5,D$6,$A18)</f>
        <v>255687000</v>
      </c>
      <c r="E18" s="46">
        <f>_xll.KeyLookup($B$2,E$5,E$6,$A18)</f>
        <v>239423000</v>
      </c>
    </row>
    <row r="19" spans="1:5" x14ac:dyDescent="0.25">
      <c r="A19" s="47" t="s">
        <v>3</v>
      </c>
      <c r="B19" s="47" t="s">
        <v>3</v>
      </c>
      <c r="C19" s="43">
        <f>_xll.KeyLookup($B$2,C$5,C$6,$A19)</f>
        <v>87007000</v>
      </c>
      <c r="D19" s="43">
        <f>_xll.KeyLookup($B$2,D$5,D$6,$A19)</f>
        <v>85963000</v>
      </c>
      <c r="E19" s="43">
        <f>_xll.KeyLookup($B$2,E$5,E$6,$A19)</f>
        <v>69445000</v>
      </c>
    </row>
    <row r="20" spans="1:5" ht="15.75" thickBot="1" x14ac:dyDescent="0.3">
      <c r="A20" s="48" t="s">
        <v>6</v>
      </c>
      <c r="B20" s="48" t="s">
        <v>6</v>
      </c>
      <c r="C20" s="42">
        <f>_xll.KeyLookup($B$2,C$5,C$6,$A20)</f>
        <v>34463000</v>
      </c>
      <c r="D20" s="42">
        <f>_xll.KeyLookup($B$2,D$5,D$6,$A20)</f>
        <v>35609000</v>
      </c>
      <c r="E20" s="42">
        <f>_xll.KeyLookup($B$2,E$5,E$6,$A20)</f>
        <v>20620000</v>
      </c>
    </row>
    <row r="21" spans="1:5" ht="15.75" thickTop="1" x14ac:dyDescent="0.25">
      <c r="C21" s="6"/>
      <c r="D21" s="6"/>
      <c r="E21" s="6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K28" sqref="K28"/>
    </sheetView>
  </sheetViews>
  <sheetFormatPr defaultRowHeight="15" x14ac:dyDescent="0.25"/>
  <cols>
    <col min="1" max="1" width="6" style="1" customWidth="1"/>
    <col min="2" max="2" width="4" style="1" customWidth="1"/>
    <col min="3" max="3" width="34.85546875" style="1" customWidth="1"/>
    <col min="4" max="4" width="12.5703125" style="1" customWidth="1"/>
    <col min="5" max="8" width="13.42578125" style="1" customWidth="1"/>
    <col min="9" max="11" width="15" style="1" customWidth="1"/>
    <col min="12" max="16384" width="9.140625" style="1"/>
  </cols>
  <sheetData>
    <row r="1" spans="1:8" ht="57.75" customHeight="1" x14ac:dyDescent="0.25">
      <c r="C1" s="38" t="s">
        <v>113</v>
      </c>
    </row>
    <row r="2" spans="1:8" x14ac:dyDescent="0.25">
      <c r="A2" s="14"/>
      <c r="B2" s="10"/>
      <c r="C2" s="10" t="s">
        <v>0</v>
      </c>
      <c r="D2" s="20" t="s">
        <v>116</v>
      </c>
      <c r="E2" s="10"/>
      <c r="F2" s="10"/>
      <c r="G2" s="10"/>
      <c r="H2" s="15"/>
    </row>
    <row r="3" spans="1:8" x14ac:dyDescent="0.25">
      <c r="A3" s="18"/>
      <c r="B3" s="11"/>
      <c r="C3" s="11" t="s">
        <v>19</v>
      </c>
      <c r="D3" s="33" t="str">
        <f>_xll.FinancialsCurrency(D2)</f>
        <v>EUR</v>
      </c>
      <c r="E3" s="11"/>
      <c r="F3" s="11"/>
      <c r="G3" s="11"/>
      <c r="H3" s="19"/>
    </row>
    <row r="5" spans="1:8" x14ac:dyDescent="0.25">
      <c r="D5" s="5" t="s">
        <v>17</v>
      </c>
      <c r="E5" s="5" t="s">
        <v>17</v>
      </c>
      <c r="F5" s="5" t="s">
        <v>18</v>
      </c>
      <c r="G5" s="5" t="s">
        <v>18</v>
      </c>
      <c r="H5" s="5" t="s">
        <v>18</v>
      </c>
    </row>
    <row r="6" spans="1:8" x14ac:dyDescent="0.25">
      <c r="D6" s="5">
        <v>2013</v>
      </c>
      <c r="E6" s="5">
        <v>2013</v>
      </c>
      <c r="F6" s="5">
        <v>2014</v>
      </c>
      <c r="G6" s="5">
        <v>2014</v>
      </c>
      <c r="H6" s="5">
        <v>2014</v>
      </c>
    </row>
    <row r="7" spans="1:8" x14ac:dyDescent="0.25">
      <c r="D7" s="5" t="s">
        <v>117</v>
      </c>
      <c r="E7" s="5" t="s">
        <v>118</v>
      </c>
      <c r="F7" s="5" t="s">
        <v>114</v>
      </c>
      <c r="G7" s="5" t="s">
        <v>115</v>
      </c>
      <c r="H7" s="5" t="s">
        <v>117</v>
      </c>
    </row>
    <row r="8" spans="1:8" x14ac:dyDescent="0.25">
      <c r="A8" s="4" t="s">
        <v>116</v>
      </c>
      <c r="B8" s="4">
        <v>0</v>
      </c>
      <c r="C8" s="4" t="s">
        <v>2</v>
      </c>
      <c r="D8" s="40">
        <v>59459000</v>
      </c>
      <c r="E8" s="40">
        <v>59980000</v>
      </c>
      <c r="F8" s="40">
        <v>53567000</v>
      </c>
      <c r="G8" s="40">
        <v>56710000</v>
      </c>
      <c r="H8" s="40">
        <v>68930000</v>
      </c>
    </row>
    <row r="9" spans="1:8" x14ac:dyDescent="0.25">
      <c r="A9" s="1" t="s">
        <v>116</v>
      </c>
      <c r="B9" s="1">
        <v>0</v>
      </c>
      <c r="C9" s="1" t="s">
        <v>3</v>
      </c>
      <c r="D9" s="26">
        <v>19524000</v>
      </c>
      <c r="E9" s="26">
        <v>14087000</v>
      </c>
      <c r="F9" s="26">
        <v>8071000</v>
      </c>
      <c r="G9" s="26">
        <v>10824000</v>
      </c>
      <c r="H9" s="26">
        <v>23567000</v>
      </c>
    </row>
    <row r="10" spans="1:8" x14ac:dyDescent="0.25">
      <c r="A10" s="1" t="s">
        <v>116</v>
      </c>
      <c r="B10" s="1">
        <v>0</v>
      </c>
      <c r="C10" s="1" t="s">
        <v>4</v>
      </c>
      <c r="D10" s="26">
        <v>12854000</v>
      </c>
      <c r="E10" s="26">
        <v>7410000</v>
      </c>
      <c r="F10" s="26">
        <v>1019000</v>
      </c>
      <c r="G10" s="26">
        <v>3553000</v>
      </c>
      <c r="H10" s="26">
        <v>16113000</v>
      </c>
    </row>
    <row r="11" spans="1:8" x14ac:dyDescent="0.25">
      <c r="A11" s="1" t="s">
        <v>116</v>
      </c>
      <c r="B11" s="1">
        <v>0</v>
      </c>
      <c r="C11" s="1" t="s">
        <v>5</v>
      </c>
      <c r="D11" s="26">
        <v>8202000</v>
      </c>
      <c r="E11" s="26">
        <v>2541000</v>
      </c>
      <c r="F11" s="26">
        <v>-2640000</v>
      </c>
      <c r="G11" s="26">
        <v>619000</v>
      </c>
      <c r="H11" s="26">
        <v>13320000</v>
      </c>
    </row>
    <row r="12" spans="1:8" x14ac:dyDescent="0.25">
      <c r="A12" s="1" t="s">
        <v>116</v>
      </c>
      <c r="B12" s="1">
        <v>0</v>
      </c>
      <c r="C12" s="1" t="s">
        <v>6</v>
      </c>
      <c r="D12" s="26">
        <v>5977000</v>
      </c>
      <c r="E12" s="26">
        <v>3701000</v>
      </c>
      <c r="F12" s="26">
        <v>-1871000</v>
      </c>
      <c r="G12" s="26">
        <v>766000</v>
      </c>
      <c r="H12" s="26">
        <v>9841000</v>
      </c>
    </row>
    <row r="13" spans="1:8" x14ac:dyDescent="0.25">
      <c r="A13" s="1" t="s">
        <v>116</v>
      </c>
      <c r="B13" s="1">
        <v>102</v>
      </c>
      <c r="C13" s="1" t="s">
        <v>31</v>
      </c>
      <c r="D13" s="26">
        <v>156896000</v>
      </c>
      <c r="E13" s="26">
        <v>168182000</v>
      </c>
      <c r="F13" s="26">
        <v>154757000</v>
      </c>
      <c r="G13" s="26">
        <v>169848000</v>
      </c>
      <c r="H13" s="26">
        <v>187931000</v>
      </c>
    </row>
    <row r="14" spans="1:8" x14ac:dyDescent="0.25">
      <c r="A14" s="1" t="s">
        <v>116</v>
      </c>
      <c r="B14" s="1">
        <v>115</v>
      </c>
      <c r="C14" s="1" t="s">
        <v>24</v>
      </c>
      <c r="D14" s="26">
        <v>-97437000</v>
      </c>
      <c r="E14" s="26">
        <v>-108202000</v>
      </c>
      <c r="F14" s="26">
        <v>-101190000</v>
      </c>
      <c r="G14" s="26">
        <v>-113138000</v>
      </c>
      <c r="H14" s="26">
        <v>-119001000</v>
      </c>
    </row>
    <row r="15" spans="1:8" x14ac:dyDescent="0.25">
      <c r="A15" s="1" t="s">
        <v>116</v>
      </c>
      <c r="B15" s="1">
        <v>121</v>
      </c>
      <c r="C15" s="1" t="s">
        <v>121</v>
      </c>
      <c r="D15" s="26">
        <v>38000</v>
      </c>
      <c r="E15" s="26">
        <v>79000</v>
      </c>
      <c r="F15" s="26">
        <v>3000</v>
      </c>
      <c r="G15" s="26">
        <v>2000</v>
      </c>
      <c r="H15" s="26">
        <v>0</v>
      </c>
    </row>
    <row r="16" spans="1:8" x14ac:dyDescent="0.25">
      <c r="A16" s="1" t="s">
        <v>116</v>
      </c>
      <c r="B16" s="1">
        <v>122</v>
      </c>
      <c r="C16" s="1" t="s">
        <v>122</v>
      </c>
      <c r="D16" s="26">
        <v>-21577000</v>
      </c>
      <c r="E16" s="26">
        <v>-24146000</v>
      </c>
      <c r="F16" s="26">
        <v>-25534000</v>
      </c>
      <c r="G16" s="26">
        <v>-25080000</v>
      </c>
      <c r="H16" s="26">
        <v>-24031000</v>
      </c>
    </row>
    <row r="17" spans="1:11" x14ac:dyDescent="0.25">
      <c r="A17" s="1" t="s">
        <v>116</v>
      </c>
      <c r="B17" s="1">
        <v>124</v>
      </c>
      <c r="C17" s="1" t="s">
        <v>123</v>
      </c>
      <c r="D17" s="26">
        <v>-7550000</v>
      </c>
      <c r="E17" s="26">
        <v>-8273000</v>
      </c>
      <c r="F17" s="26">
        <v>-8762000</v>
      </c>
      <c r="G17" s="26">
        <v>-8164000</v>
      </c>
      <c r="H17" s="26">
        <v>-9020000</v>
      </c>
    </row>
    <row r="18" spans="1:11" x14ac:dyDescent="0.25">
      <c r="A18" s="1" t="s">
        <v>116</v>
      </c>
      <c r="B18" s="1">
        <v>125</v>
      </c>
      <c r="C18" s="1" t="s">
        <v>124</v>
      </c>
      <c r="D18" s="26">
        <v>-10846000</v>
      </c>
      <c r="E18" s="26">
        <v>-13553000</v>
      </c>
      <c r="F18" s="26">
        <v>-11203000</v>
      </c>
      <c r="G18" s="26">
        <v>-12644000</v>
      </c>
      <c r="H18" s="26">
        <v>-12312000</v>
      </c>
    </row>
    <row r="19" spans="1:11" x14ac:dyDescent="0.25">
      <c r="A19" s="1" t="s">
        <v>116</v>
      </c>
      <c r="B19" s="1">
        <v>131</v>
      </c>
      <c r="C19" s="1" t="s">
        <v>26</v>
      </c>
      <c r="D19" s="26">
        <v>-6670000</v>
      </c>
      <c r="E19" s="26">
        <v>-6677000</v>
      </c>
      <c r="F19" s="26">
        <v>-7052000</v>
      </c>
      <c r="G19" s="26">
        <v>-7271000</v>
      </c>
      <c r="H19" s="26">
        <v>-7454000</v>
      </c>
    </row>
    <row r="20" spans="1:11" x14ac:dyDescent="0.25">
      <c r="A20" s="1" t="s">
        <v>116</v>
      </c>
      <c r="B20" s="1">
        <v>141</v>
      </c>
      <c r="C20" s="1" t="s">
        <v>28</v>
      </c>
      <c r="D20" s="26">
        <v>54000</v>
      </c>
      <c r="E20" s="26">
        <v>97000</v>
      </c>
      <c r="F20" s="26">
        <v>23000</v>
      </c>
      <c r="G20" s="26">
        <v>64000</v>
      </c>
      <c r="H20" s="26">
        <v>584000</v>
      </c>
    </row>
    <row r="21" spans="1:11" x14ac:dyDescent="0.25">
      <c r="A21" s="1" t="s">
        <v>116</v>
      </c>
      <c r="B21" s="1">
        <v>142</v>
      </c>
      <c r="C21" s="1" t="s">
        <v>29</v>
      </c>
      <c r="D21" s="26">
        <v>-4706000</v>
      </c>
      <c r="E21" s="26">
        <v>-4966000</v>
      </c>
      <c r="F21" s="26">
        <v>-3682000</v>
      </c>
      <c r="G21" s="26">
        <v>-2998000</v>
      </c>
      <c r="H21" s="26">
        <v>-3377000</v>
      </c>
      <c r="I21" s="12"/>
      <c r="J21" s="12"/>
      <c r="K21" s="12"/>
    </row>
    <row r="22" spans="1:11" x14ac:dyDescent="0.25">
      <c r="A22" s="1" t="s">
        <v>116</v>
      </c>
      <c r="B22" s="1">
        <v>151</v>
      </c>
      <c r="C22" s="1" t="s">
        <v>34</v>
      </c>
      <c r="D22" s="26">
        <v>-2225000</v>
      </c>
      <c r="E22" s="26">
        <v>1160000</v>
      </c>
      <c r="F22" s="26">
        <v>769000</v>
      </c>
      <c r="G22" s="26">
        <v>147000</v>
      </c>
      <c r="H22" s="26">
        <v>-3479000</v>
      </c>
    </row>
    <row r="23" spans="1:11" x14ac:dyDescent="0.25">
      <c r="D23" s="6"/>
      <c r="E23" s="6"/>
      <c r="F23" s="6"/>
      <c r="G23" s="6"/>
      <c r="H23" s="26"/>
    </row>
    <row r="24" spans="1:11" x14ac:dyDescent="0.25">
      <c r="A24" s="13" t="s">
        <v>35</v>
      </c>
      <c r="B24" s="13"/>
      <c r="C24" s="13"/>
      <c r="D24" s="13"/>
    </row>
    <row r="25" spans="1:11" x14ac:dyDescent="0.25">
      <c r="G25" s="12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E18" sqref="E18"/>
    </sheetView>
  </sheetViews>
  <sheetFormatPr defaultRowHeight="15" x14ac:dyDescent="0.25"/>
  <cols>
    <col min="1" max="1" width="7.5703125" style="1" customWidth="1"/>
    <col min="2" max="2" width="8.42578125" style="1" customWidth="1"/>
    <col min="3" max="3" width="12" style="1" customWidth="1"/>
    <col min="4" max="4" width="8.42578125" style="1" customWidth="1"/>
    <col min="5" max="5" width="33.5703125" style="1" customWidth="1"/>
    <col min="6" max="6" width="8.42578125" style="1" customWidth="1"/>
    <col min="7" max="7" width="39.28515625" style="1" customWidth="1"/>
    <col min="8" max="8" width="6" style="1" customWidth="1"/>
    <col min="9" max="9" width="47.7109375" style="1" customWidth="1"/>
    <col min="10" max="10" width="18.140625" style="1" bestFit="1" customWidth="1"/>
    <col min="11" max="11" width="47.7109375" style="1" customWidth="1"/>
    <col min="12" max="16384" width="9.140625" style="1"/>
  </cols>
  <sheetData>
    <row r="1" spans="1:11" ht="57.75" customHeight="1" x14ac:dyDescent="0.25">
      <c r="C1" s="38" t="s">
        <v>113</v>
      </c>
    </row>
    <row r="2" spans="1:11" x14ac:dyDescent="0.25">
      <c r="A2" s="34" t="s">
        <v>0</v>
      </c>
      <c r="B2" s="35" t="s">
        <v>70</v>
      </c>
      <c r="C2" s="36"/>
      <c r="D2" s="36"/>
      <c r="E2" s="36"/>
      <c r="F2" s="36"/>
      <c r="G2" s="36"/>
      <c r="H2" s="36"/>
      <c r="I2" s="36"/>
      <c r="J2" s="36"/>
      <c r="K2" s="37"/>
    </row>
    <row r="4" spans="1:11" x14ac:dyDescent="0.25">
      <c r="A4" s="3" t="s">
        <v>0</v>
      </c>
      <c r="B4" s="3" t="s">
        <v>103</v>
      </c>
      <c r="C4" s="3" t="s">
        <v>104</v>
      </c>
      <c r="D4" s="3" t="s">
        <v>105</v>
      </c>
      <c r="E4" s="3" t="s">
        <v>106</v>
      </c>
      <c r="F4" s="3" t="s">
        <v>107</v>
      </c>
      <c r="G4" s="3" t="s">
        <v>108</v>
      </c>
      <c r="H4" s="3" t="s">
        <v>109</v>
      </c>
      <c r="I4" s="3" t="s">
        <v>110</v>
      </c>
      <c r="J4" s="3" t="s">
        <v>111</v>
      </c>
      <c r="K4" s="3" t="s">
        <v>112</v>
      </c>
    </row>
    <row r="5" spans="1:11" x14ac:dyDescent="0.25">
      <c r="A5" s="1" t="s">
        <v>70</v>
      </c>
      <c r="B5" s="1">
        <v>1</v>
      </c>
      <c r="C5" s="1" t="s">
        <v>38</v>
      </c>
      <c r="D5" s="1">
        <v>10</v>
      </c>
      <c r="E5" s="1" t="s">
        <v>1</v>
      </c>
      <c r="F5" s="1">
        <v>102</v>
      </c>
      <c r="G5" s="1" t="s">
        <v>31</v>
      </c>
      <c r="H5" s="1">
        <v>10201</v>
      </c>
      <c r="I5" s="1" t="s">
        <v>71</v>
      </c>
      <c r="J5" s="1" t="s">
        <v>37</v>
      </c>
      <c r="K5" s="1" t="s">
        <v>71</v>
      </c>
    </row>
    <row r="6" spans="1:11" x14ac:dyDescent="0.25">
      <c r="A6" s="1" t="s">
        <v>70</v>
      </c>
      <c r="B6" s="1">
        <v>1</v>
      </c>
      <c r="C6" s="1" t="s">
        <v>38</v>
      </c>
      <c r="D6" s="1">
        <v>10</v>
      </c>
      <c r="E6" s="1" t="s">
        <v>1</v>
      </c>
      <c r="F6" s="1">
        <v>102</v>
      </c>
      <c r="G6" s="1" t="s">
        <v>31</v>
      </c>
      <c r="H6" s="1">
        <v>10202</v>
      </c>
      <c r="I6" s="1" t="s">
        <v>72</v>
      </c>
      <c r="J6" s="1" t="s">
        <v>67</v>
      </c>
      <c r="K6" s="1" t="s">
        <v>72</v>
      </c>
    </row>
    <row r="7" spans="1:11" x14ac:dyDescent="0.25">
      <c r="A7" s="1" t="s">
        <v>70</v>
      </c>
      <c r="B7" s="1">
        <v>1</v>
      </c>
      <c r="C7" s="1" t="s">
        <v>38</v>
      </c>
      <c r="D7" s="1">
        <v>12</v>
      </c>
      <c r="E7" s="1" t="s">
        <v>39</v>
      </c>
      <c r="F7" s="1">
        <v>122</v>
      </c>
      <c r="G7" s="1" t="s">
        <v>75</v>
      </c>
      <c r="H7" s="1">
        <v>12271</v>
      </c>
      <c r="I7" s="1" t="s">
        <v>74</v>
      </c>
      <c r="J7" s="1" t="s">
        <v>73</v>
      </c>
      <c r="K7" s="1" t="s">
        <v>74</v>
      </c>
    </row>
    <row r="8" spans="1:11" x14ac:dyDescent="0.25">
      <c r="A8" s="1" t="s">
        <v>70</v>
      </c>
      <c r="B8" s="1">
        <v>1</v>
      </c>
      <c r="C8" s="1" t="s">
        <v>38</v>
      </c>
      <c r="D8" s="1">
        <v>12</v>
      </c>
      <c r="E8" s="1" t="s">
        <v>39</v>
      </c>
      <c r="F8" s="1">
        <v>122</v>
      </c>
      <c r="G8" s="1" t="s">
        <v>75</v>
      </c>
      <c r="H8" s="1">
        <v>12272</v>
      </c>
      <c r="I8" s="1" t="s">
        <v>77</v>
      </c>
      <c r="J8" s="1" t="s">
        <v>76</v>
      </c>
      <c r="K8" s="1" t="s">
        <v>77</v>
      </c>
    </row>
    <row r="9" spans="1:11" x14ac:dyDescent="0.25">
      <c r="A9" s="1" t="s">
        <v>70</v>
      </c>
      <c r="B9" s="1">
        <v>1</v>
      </c>
      <c r="C9" s="1" t="s">
        <v>38</v>
      </c>
      <c r="D9" s="1">
        <v>12</v>
      </c>
      <c r="E9" s="1" t="s">
        <v>39</v>
      </c>
      <c r="F9" s="1">
        <v>123</v>
      </c>
      <c r="G9" s="1" t="s">
        <v>32</v>
      </c>
      <c r="H9" s="1">
        <v>12301</v>
      </c>
      <c r="I9" s="1" t="s">
        <v>78</v>
      </c>
      <c r="J9" s="1" t="s">
        <v>40</v>
      </c>
      <c r="K9" s="1" t="s">
        <v>78</v>
      </c>
    </row>
    <row r="10" spans="1:11" x14ac:dyDescent="0.25">
      <c r="A10" s="1" t="s">
        <v>70</v>
      </c>
      <c r="B10" s="1">
        <v>1</v>
      </c>
      <c r="C10" s="1" t="s">
        <v>38</v>
      </c>
      <c r="D10" s="1">
        <v>12</v>
      </c>
      <c r="E10" s="1" t="s">
        <v>39</v>
      </c>
      <c r="F10" s="1">
        <v>123</v>
      </c>
      <c r="G10" s="1" t="s">
        <v>32</v>
      </c>
      <c r="H10" s="1">
        <v>12302</v>
      </c>
      <c r="I10" s="1" t="s">
        <v>80</v>
      </c>
      <c r="J10" s="1" t="s">
        <v>79</v>
      </c>
      <c r="K10" s="1" t="s">
        <v>80</v>
      </c>
    </row>
    <row r="11" spans="1:11" x14ac:dyDescent="0.25">
      <c r="A11" s="1" t="s">
        <v>70</v>
      </c>
      <c r="B11" s="1">
        <v>1</v>
      </c>
      <c r="C11" s="1" t="s">
        <v>38</v>
      </c>
      <c r="D11" s="1">
        <v>12</v>
      </c>
      <c r="E11" s="1" t="s">
        <v>39</v>
      </c>
      <c r="F11" s="1">
        <v>126</v>
      </c>
      <c r="G11" s="1" t="s">
        <v>81</v>
      </c>
      <c r="H11" s="1">
        <v>12601</v>
      </c>
      <c r="I11" s="1" t="s">
        <v>81</v>
      </c>
      <c r="J11" s="1" t="s">
        <v>41</v>
      </c>
      <c r="K11" s="1" t="s">
        <v>81</v>
      </c>
    </row>
    <row r="12" spans="1:11" x14ac:dyDescent="0.25">
      <c r="A12" s="1" t="s">
        <v>70</v>
      </c>
      <c r="B12" s="1">
        <v>1</v>
      </c>
      <c r="C12" s="1" t="s">
        <v>38</v>
      </c>
      <c r="D12" s="1">
        <v>13</v>
      </c>
      <c r="E12" s="1" t="s">
        <v>26</v>
      </c>
      <c r="F12" s="1">
        <v>131</v>
      </c>
      <c r="G12" s="1" t="s">
        <v>83</v>
      </c>
      <c r="H12" s="1">
        <v>13101</v>
      </c>
      <c r="I12" s="1" t="s">
        <v>82</v>
      </c>
      <c r="J12" s="1" t="s">
        <v>42</v>
      </c>
      <c r="K12" s="1" t="s">
        <v>82</v>
      </c>
    </row>
    <row r="13" spans="1:11" x14ac:dyDescent="0.25">
      <c r="A13" s="1" t="s">
        <v>70</v>
      </c>
      <c r="B13" s="1">
        <v>1</v>
      </c>
      <c r="C13" s="1" t="s">
        <v>38</v>
      </c>
      <c r="D13" s="1">
        <v>13</v>
      </c>
      <c r="E13" s="1" t="s">
        <v>26</v>
      </c>
      <c r="F13" s="1">
        <v>131</v>
      </c>
      <c r="G13" s="1" t="s">
        <v>83</v>
      </c>
      <c r="H13" s="1">
        <v>13102</v>
      </c>
      <c r="I13" s="1" t="s">
        <v>85</v>
      </c>
      <c r="J13" s="1" t="s">
        <v>84</v>
      </c>
      <c r="K13" s="1" t="s">
        <v>85</v>
      </c>
    </row>
    <row r="14" spans="1:11" x14ac:dyDescent="0.25">
      <c r="A14" s="1" t="s">
        <v>70</v>
      </c>
      <c r="B14" s="1">
        <v>1</v>
      </c>
      <c r="C14" s="1" t="s">
        <v>38</v>
      </c>
      <c r="D14" s="1">
        <v>14</v>
      </c>
      <c r="E14" s="1" t="s">
        <v>27</v>
      </c>
      <c r="F14" s="1">
        <v>141</v>
      </c>
      <c r="G14" s="1" t="s">
        <v>28</v>
      </c>
      <c r="H14" s="1">
        <v>14121</v>
      </c>
      <c r="I14" s="1" t="s">
        <v>28</v>
      </c>
      <c r="J14" s="1" t="s">
        <v>86</v>
      </c>
      <c r="K14" s="1" t="s">
        <v>28</v>
      </c>
    </row>
    <row r="15" spans="1:11" x14ac:dyDescent="0.25">
      <c r="A15" s="1" t="s">
        <v>70</v>
      </c>
      <c r="B15" s="1">
        <v>1</v>
      </c>
      <c r="C15" s="1" t="s">
        <v>38</v>
      </c>
      <c r="D15" s="1">
        <v>14</v>
      </c>
      <c r="E15" s="1" t="s">
        <v>27</v>
      </c>
      <c r="F15" s="1">
        <v>142</v>
      </c>
      <c r="G15" s="1" t="s">
        <v>33</v>
      </c>
      <c r="H15" s="1">
        <v>14241</v>
      </c>
      <c r="I15" s="1" t="s">
        <v>33</v>
      </c>
      <c r="J15" s="1" t="s">
        <v>87</v>
      </c>
      <c r="K15" s="1" t="s">
        <v>33</v>
      </c>
    </row>
    <row r="16" spans="1:11" x14ac:dyDescent="0.25">
      <c r="A16" s="1" t="s">
        <v>70</v>
      </c>
      <c r="B16" s="1">
        <v>1</v>
      </c>
      <c r="C16" s="1" t="s">
        <v>38</v>
      </c>
      <c r="D16" s="1">
        <v>14</v>
      </c>
      <c r="E16" s="1" t="s">
        <v>27</v>
      </c>
      <c r="F16" s="1">
        <v>145</v>
      </c>
      <c r="G16" s="1" t="s">
        <v>88</v>
      </c>
      <c r="H16" s="1">
        <v>14501</v>
      </c>
      <c r="I16" s="1" t="s">
        <v>88</v>
      </c>
      <c r="J16" s="1" t="s">
        <v>43</v>
      </c>
      <c r="K16" s="1" t="s">
        <v>88</v>
      </c>
    </row>
    <row r="17" spans="1:11" x14ac:dyDescent="0.25">
      <c r="A17" s="1" t="s">
        <v>70</v>
      </c>
      <c r="B17" s="1">
        <v>1</v>
      </c>
      <c r="C17" s="1" t="s">
        <v>38</v>
      </c>
      <c r="D17" s="1">
        <v>15</v>
      </c>
      <c r="E17" s="1" t="s">
        <v>34</v>
      </c>
      <c r="F17" s="1">
        <v>151</v>
      </c>
      <c r="G17" s="1" t="s">
        <v>34</v>
      </c>
      <c r="H17" s="1">
        <v>15171</v>
      </c>
      <c r="I17" s="1" t="s">
        <v>34</v>
      </c>
      <c r="J17" s="1" t="s">
        <v>89</v>
      </c>
      <c r="K17" s="1" t="s">
        <v>34</v>
      </c>
    </row>
    <row r="18" spans="1:11" x14ac:dyDescent="0.25">
      <c r="A18" s="1" t="s">
        <v>70</v>
      </c>
      <c r="B18" s="1">
        <v>2</v>
      </c>
      <c r="C18" s="1" t="s">
        <v>46</v>
      </c>
      <c r="D18" s="1">
        <v>21</v>
      </c>
      <c r="E18" s="1" t="s">
        <v>45</v>
      </c>
      <c r="F18" s="1">
        <v>211</v>
      </c>
      <c r="G18" s="1" t="s">
        <v>90</v>
      </c>
      <c r="H18" s="1">
        <v>21101</v>
      </c>
      <c r="I18" s="1" t="s">
        <v>90</v>
      </c>
      <c r="J18" s="1" t="s">
        <v>44</v>
      </c>
      <c r="K18" s="1" t="s">
        <v>90</v>
      </c>
    </row>
    <row r="19" spans="1:11" x14ac:dyDescent="0.25">
      <c r="A19" s="1" t="s">
        <v>70</v>
      </c>
      <c r="B19" s="1">
        <v>2</v>
      </c>
      <c r="C19" s="1" t="s">
        <v>46</v>
      </c>
      <c r="D19" s="1">
        <v>21</v>
      </c>
      <c r="E19" s="1" t="s">
        <v>45</v>
      </c>
      <c r="F19" s="1">
        <v>212</v>
      </c>
      <c r="G19" s="1" t="s">
        <v>48</v>
      </c>
      <c r="H19" s="1">
        <v>21201</v>
      </c>
      <c r="I19" s="1" t="s">
        <v>48</v>
      </c>
      <c r="J19" s="1" t="s">
        <v>47</v>
      </c>
      <c r="K19" s="1" t="s">
        <v>48</v>
      </c>
    </row>
    <row r="20" spans="1:11" x14ac:dyDescent="0.25">
      <c r="A20" s="1" t="s">
        <v>70</v>
      </c>
      <c r="B20" s="1">
        <v>2</v>
      </c>
      <c r="C20" s="1" t="s">
        <v>46</v>
      </c>
      <c r="D20" s="1">
        <v>21</v>
      </c>
      <c r="E20" s="1" t="s">
        <v>45</v>
      </c>
      <c r="F20" s="1">
        <v>214</v>
      </c>
      <c r="G20" s="1" t="s">
        <v>92</v>
      </c>
      <c r="H20" s="1">
        <v>21402</v>
      </c>
      <c r="I20" s="1" t="s">
        <v>92</v>
      </c>
      <c r="J20" s="1" t="s">
        <v>91</v>
      </c>
      <c r="K20" s="1" t="s">
        <v>92</v>
      </c>
    </row>
    <row r="21" spans="1:11" x14ac:dyDescent="0.25">
      <c r="A21" s="1" t="s">
        <v>70</v>
      </c>
      <c r="B21" s="1">
        <v>2</v>
      </c>
      <c r="C21" s="1" t="s">
        <v>46</v>
      </c>
      <c r="D21" s="1">
        <v>21</v>
      </c>
      <c r="E21" s="1" t="s">
        <v>45</v>
      </c>
      <c r="F21" s="1">
        <v>216</v>
      </c>
      <c r="G21" s="1" t="s">
        <v>94</v>
      </c>
      <c r="H21" s="1">
        <v>21601</v>
      </c>
      <c r="I21" s="1" t="s">
        <v>94</v>
      </c>
      <c r="J21" s="1" t="s">
        <v>93</v>
      </c>
      <c r="K21" s="1" t="s">
        <v>94</v>
      </c>
    </row>
    <row r="22" spans="1:11" x14ac:dyDescent="0.25">
      <c r="A22" s="1" t="s">
        <v>70</v>
      </c>
      <c r="B22" s="1">
        <v>2</v>
      </c>
      <c r="C22" s="1" t="s">
        <v>46</v>
      </c>
      <c r="D22" s="1">
        <v>21</v>
      </c>
      <c r="E22" s="1" t="s">
        <v>45</v>
      </c>
      <c r="F22" s="1">
        <v>217</v>
      </c>
      <c r="G22" s="1" t="s">
        <v>96</v>
      </c>
      <c r="H22" s="1">
        <v>21701</v>
      </c>
      <c r="I22" s="1" t="s">
        <v>96</v>
      </c>
      <c r="J22" s="1" t="s">
        <v>95</v>
      </c>
      <c r="K22" s="1" t="s">
        <v>96</v>
      </c>
    </row>
    <row r="23" spans="1:11" x14ac:dyDescent="0.25">
      <c r="A23" s="1" t="s">
        <v>70</v>
      </c>
      <c r="B23" s="1">
        <v>2</v>
      </c>
      <c r="C23" s="1" t="s">
        <v>46</v>
      </c>
      <c r="D23" s="1">
        <v>22</v>
      </c>
      <c r="E23" s="1" t="s">
        <v>51</v>
      </c>
      <c r="F23" s="1">
        <v>221</v>
      </c>
      <c r="G23" s="1" t="s">
        <v>50</v>
      </c>
      <c r="H23" s="1">
        <v>22101</v>
      </c>
      <c r="I23" s="1" t="s">
        <v>50</v>
      </c>
      <c r="J23" s="1" t="s">
        <v>49</v>
      </c>
      <c r="K23" s="1" t="s">
        <v>50</v>
      </c>
    </row>
    <row r="24" spans="1:11" x14ac:dyDescent="0.25">
      <c r="A24" s="1" t="s">
        <v>70</v>
      </c>
      <c r="B24" s="1">
        <v>2</v>
      </c>
      <c r="C24" s="1" t="s">
        <v>46</v>
      </c>
      <c r="D24" s="1">
        <v>22</v>
      </c>
      <c r="E24" s="1" t="s">
        <v>51</v>
      </c>
      <c r="F24" s="1">
        <v>222</v>
      </c>
      <c r="G24" s="1" t="s">
        <v>53</v>
      </c>
      <c r="H24" s="1">
        <v>22201</v>
      </c>
      <c r="I24" s="1" t="s">
        <v>53</v>
      </c>
      <c r="J24" s="1" t="s">
        <v>52</v>
      </c>
      <c r="K24" s="1" t="s">
        <v>53</v>
      </c>
    </row>
    <row r="25" spans="1:11" x14ac:dyDescent="0.25">
      <c r="A25" s="1" t="s">
        <v>70</v>
      </c>
      <c r="B25" s="1">
        <v>2</v>
      </c>
      <c r="C25" s="1" t="s">
        <v>46</v>
      </c>
      <c r="D25" s="1">
        <v>22</v>
      </c>
      <c r="E25" s="1" t="s">
        <v>51</v>
      </c>
      <c r="F25" s="1">
        <v>226</v>
      </c>
      <c r="G25" s="1" t="s">
        <v>54</v>
      </c>
      <c r="H25" s="1">
        <v>22602</v>
      </c>
      <c r="I25" s="1" t="s">
        <v>54</v>
      </c>
      <c r="J25" s="1" t="s">
        <v>97</v>
      </c>
      <c r="K25" s="1" t="s">
        <v>54</v>
      </c>
    </row>
    <row r="26" spans="1:11" x14ac:dyDescent="0.25">
      <c r="A26" s="1" t="s">
        <v>70</v>
      </c>
      <c r="B26" s="1">
        <v>3</v>
      </c>
      <c r="C26" s="1" t="s">
        <v>10</v>
      </c>
      <c r="D26" s="1">
        <v>31</v>
      </c>
      <c r="E26" s="1" t="s">
        <v>10</v>
      </c>
      <c r="F26" s="1">
        <v>311</v>
      </c>
      <c r="G26" s="1" t="s">
        <v>56</v>
      </c>
      <c r="H26" s="1">
        <v>31101</v>
      </c>
      <c r="I26" s="1" t="s">
        <v>56</v>
      </c>
      <c r="J26" s="1" t="s">
        <v>55</v>
      </c>
      <c r="K26" s="1" t="s">
        <v>56</v>
      </c>
    </row>
    <row r="27" spans="1:11" x14ac:dyDescent="0.25">
      <c r="A27" s="1" t="s">
        <v>70</v>
      </c>
      <c r="B27" s="1">
        <v>3</v>
      </c>
      <c r="C27" s="1" t="s">
        <v>10</v>
      </c>
      <c r="D27" s="1">
        <v>31</v>
      </c>
      <c r="E27" s="1" t="s">
        <v>10</v>
      </c>
      <c r="F27" s="1">
        <v>312</v>
      </c>
      <c r="G27" s="1" t="s">
        <v>58</v>
      </c>
      <c r="H27" s="1">
        <v>31201</v>
      </c>
      <c r="I27" s="1" t="s">
        <v>58</v>
      </c>
      <c r="J27" s="1" t="s">
        <v>57</v>
      </c>
      <c r="K27" s="1" t="s">
        <v>58</v>
      </c>
    </row>
    <row r="28" spans="1:11" x14ac:dyDescent="0.25">
      <c r="A28" s="1" t="s">
        <v>70</v>
      </c>
      <c r="B28" s="1">
        <v>3</v>
      </c>
      <c r="C28" s="1" t="s">
        <v>10</v>
      </c>
      <c r="D28" s="1">
        <v>31</v>
      </c>
      <c r="E28" s="1" t="s">
        <v>10</v>
      </c>
      <c r="F28" s="1">
        <v>316</v>
      </c>
      <c r="G28" s="1" t="s">
        <v>99</v>
      </c>
      <c r="H28" s="1">
        <v>31601</v>
      </c>
      <c r="I28" s="1" t="s">
        <v>99</v>
      </c>
      <c r="J28" s="1" t="s">
        <v>98</v>
      </c>
      <c r="K28" s="1" t="s">
        <v>99</v>
      </c>
    </row>
    <row r="29" spans="1:11" x14ac:dyDescent="0.25">
      <c r="A29" s="1" t="s">
        <v>70</v>
      </c>
      <c r="B29" s="1">
        <v>3</v>
      </c>
      <c r="C29" s="1" t="s">
        <v>10</v>
      </c>
      <c r="D29" s="1">
        <v>31</v>
      </c>
      <c r="E29" s="1" t="s">
        <v>10</v>
      </c>
      <c r="F29" s="1">
        <v>318</v>
      </c>
      <c r="G29" s="1" t="s">
        <v>36</v>
      </c>
      <c r="H29" s="1">
        <v>31801</v>
      </c>
      <c r="I29" s="1" t="s">
        <v>36</v>
      </c>
      <c r="J29" s="1" t="s">
        <v>59</v>
      </c>
      <c r="K29" s="1" t="s">
        <v>36</v>
      </c>
    </row>
    <row r="30" spans="1:11" x14ac:dyDescent="0.25">
      <c r="A30" s="1" t="s">
        <v>70</v>
      </c>
      <c r="B30" s="1">
        <v>3</v>
      </c>
      <c r="C30" s="1" t="s">
        <v>10</v>
      </c>
      <c r="D30" s="1">
        <v>31</v>
      </c>
      <c r="E30" s="1" t="s">
        <v>10</v>
      </c>
      <c r="F30" s="1">
        <v>319</v>
      </c>
      <c r="G30" s="1" t="s">
        <v>68</v>
      </c>
      <c r="H30" s="1">
        <v>31901</v>
      </c>
      <c r="I30" s="1" t="s">
        <v>68</v>
      </c>
      <c r="J30" s="1" t="s">
        <v>100</v>
      </c>
      <c r="K30" s="1" t="s">
        <v>68</v>
      </c>
    </row>
    <row r="31" spans="1:11" x14ac:dyDescent="0.25">
      <c r="A31" s="1" t="s">
        <v>70</v>
      </c>
      <c r="B31" s="1">
        <v>4</v>
      </c>
      <c r="C31" s="1" t="s">
        <v>63</v>
      </c>
      <c r="D31" s="1">
        <v>41</v>
      </c>
      <c r="E31" s="1" t="s">
        <v>62</v>
      </c>
      <c r="F31" s="1">
        <v>411</v>
      </c>
      <c r="G31" s="1" t="s">
        <v>61</v>
      </c>
      <c r="H31" s="1">
        <v>41101</v>
      </c>
      <c r="I31" s="1" t="s">
        <v>61</v>
      </c>
      <c r="J31" s="1" t="s">
        <v>60</v>
      </c>
      <c r="K31" s="1" t="s">
        <v>61</v>
      </c>
    </row>
    <row r="32" spans="1:11" x14ac:dyDescent="0.25">
      <c r="A32" s="1" t="s">
        <v>70</v>
      </c>
      <c r="B32" s="1">
        <v>4</v>
      </c>
      <c r="C32" s="1" t="s">
        <v>63</v>
      </c>
      <c r="D32" s="1">
        <v>41</v>
      </c>
      <c r="E32" s="1" t="s">
        <v>62</v>
      </c>
      <c r="F32" s="1">
        <v>415</v>
      </c>
      <c r="G32" s="1" t="s">
        <v>69</v>
      </c>
      <c r="H32" s="1">
        <v>41501</v>
      </c>
      <c r="I32" s="1" t="s">
        <v>69</v>
      </c>
      <c r="J32" s="1" t="s">
        <v>64</v>
      </c>
      <c r="K32" s="1" t="s">
        <v>69</v>
      </c>
    </row>
    <row r="33" spans="1:11" x14ac:dyDescent="0.25">
      <c r="A33" s="1" t="s">
        <v>70</v>
      </c>
      <c r="B33" s="1">
        <v>4</v>
      </c>
      <c r="C33" s="1" t="s">
        <v>63</v>
      </c>
      <c r="D33" s="1">
        <v>42</v>
      </c>
      <c r="E33" s="1" t="s">
        <v>66</v>
      </c>
      <c r="F33" s="1">
        <v>421</v>
      </c>
      <c r="G33" s="1" t="s">
        <v>65</v>
      </c>
      <c r="H33" s="1">
        <v>42101</v>
      </c>
      <c r="I33" s="1" t="s">
        <v>65</v>
      </c>
      <c r="J33" s="1" t="s">
        <v>101</v>
      </c>
      <c r="K33" s="1" t="s">
        <v>65</v>
      </c>
    </row>
    <row r="34" spans="1:11" x14ac:dyDescent="0.25">
      <c r="A34" s="1" t="s">
        <v>70</v>
      </c>
      <c r="B34" s="1">
        <v>4</v>
      </c>
      <c r="C34" s="1" t="s">
        <v>63</v>
      </c>
      <c r="D34" s="1">
        <v>42</v>
      </c>
      <c r="E34" s="1" t="s">
        <v>66</v>
      </c>
      <c r="F34" s="1">
        <v>422</v>
      </c>
      <c r="G34" s="1" t="s">
        <v>61</v>
      </c>
      <c r="H34" s="1">
        <v>42201</v>
      </c>
      <c r="I34" s="1" t="s">
        <v>61</v>
      </c>
      <c r="J34" s="1" t="s">
        <v>102</v>
      </c>
      <c r="K34" s="1" t="s">
        <v>61</v>
      </c>
    </row>
  </sheetData>
  <conditionalFormatting sqref="A34:K34 A4:A85 B5:K85">
    <cfRule type="expression" dxfId="1" priority="3">
      <formula>MOD(ROW(),2)=0</formula>
    </cfRule>
  </conditionalFormatting>
  <conditionalFormatting sqref="A5:K1048576">
    <cfRule type="expression" dxfId="0" priority="2">
      <formula>"MOD(ROW();2)=0"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Overview</vt:lpstr>
      <vt:lpstr>Revenues</vt:lpstr>
      <vt:lpstr>Key Lookup</vt:lpstr>
      <vt:lpstr>Queries</vt:lpstr>
      <vt:lpstr>Company Keys</vt:lpstr>
      <vt:lpstr>'Company Keys'!GeniusQuery</vt:lpstr>
      <vt:lpstr>Queries!GeniusQuery_1</vt:lpstr>
      <vt:lpstr>Queries!GeniusQuery_2</vt:lpstr>
      <vt:lpstr>Queries!GeniusQuery_3</vt:lpstr>
      <vt:lpstr>Queries!GeniusQuery_4</vt:lpstr>
      <vt:lpstr>Queries!GeniusQuery_5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einar</dc:creator>
  <cp:lastModifiedBy>Örn Þórðarson</cp:lastModifiedBy>
  <dcterms:created xsi:type="dcterms:W3CDTF">2015-01-06T13:46:37Z</dcterms:created>
  <dcterms:modified xsi:type="dcterms:W3CDTF">2015-01-22T16:15:52Z</dcterms:modified>
</cp:coreProperties>
</file>