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andi\Dropbox\base_einar\projects\kodi\kodiak_excel\official_demodocs\companie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1" l="1"/>
  <c r="I95" i="1"/>
  <c r="D95" i="1"/>
  <c r="L95" i="1"/>
  <c r="H95" i="1"/>
  <c r="C95" i="1"/>
  <c r="K95" i="1"/>
  <c r="F95" i="1"/>
  <c r="B95" i="1"/>
  <c r="J95" i="1"/>
  <c r="E95" i="1"/>
  <c r="M94" i="1"/>
  <c r="I94" i="1"/>
  <c r="D94" i="1"/>
  <c r="L94" i="1"/>
  <c r="H94" i="1"/>
  <c r="C94" i="1"/>
  <c r="K94" i="1"/>
  <c r="F94" i="1"/>
  <c r="B94" i="1"/>
  <c r="J94" i="1"/>
  <c r="E94" i="1"/>
  <c r="M93" i="1"/>
  <c r="I93" i="1"/>
  <c r="D93" i="1"/>
  <c r="L93" i="1"/>
  <c r="H93" i="1"/>
  <c r="C93" i="1"/>
  <c r="K93" i="1"/>
  <c r="F93" i="1"/>
  <c r="B93" i="1"/>
  <c r="J93" i="1"/>
  <c r="E93" i="1"/>
  <c r="M92" i="1"/>
  <c r="I92" i="1"/>
  <c r="D92" i="1"/>
  <c r="L92" i="1"/>
  <c r="H92" i="1"/>
  <c r="C92" i="1"/>
  <c r="K92" i="1"/>
  <c r="F92" i="1"/>
  <c r="B92" i="1"/>
  <c r="J92" i="1"/>
  <c r="E92" i="1"/>
  <c r="M91" i="1"/>
  <c r="I91" i="1"/>
  <c r="D91" i="1"/>
  <c r="L91" i="1"/>
  <c r="H91" i="1"/>
  <c r="C91" i="1"/>
  <c r="K91" i="1"/>
  <c r="F91" i="1"/>
  <c r="B91" i="1"/>
  <c r="J91" i="1"/>
  <c r="E91" i="1"/>
  <c r="M90" i="1"/>
  <c r="I90" i="1"/>
  <c r="D90" i="1"/>
  <c r="L89" i="1"/>
  <c r="H89" i="1"/>
  <c r="C89" i="1"/>
  <c r="L90" i="1"/>
  <c r="H90" i="1"/>
  <c r="C90" i="1"/>
  <c r="K89" i="1"/>
  <c r="F89" i="1"/>
  <c r="B89" i="1"/>
  <c r="K90" i="1"/>
  <c r="F90" i="1"/>
  <c r="B90" i="1"/>
  <c r="J89" i="1"/>
  <c r="E89" i="1"/>
  <c r="J90" i="1"/>
  <c r="E90" i="1"/>
  <c r="M89" i="1"/>
  <c r="I89" i="1"/>
  <c r="D89" i="1"/>
  <c r="M88" i="1"/>
  <c r="I88" i="1"/>
  <c r="D88" i="1"/>
  <c r="L88" i="1"/>
  <c r="H88" i="1"/>
  <c r="C88" i="1"/>
  <c r="K88" i="1"/>
  <c r="F88" i="1"/>
  <c r="B88" i="1"/>
  <c r="J88" i="1"/>
  <c r="E88" i="1"/>
  <c r="M87" i="1"/>
  <c r="I87" i="1"/>
  <c r="D87" i="1"/>
  <c r="L87" i="1"/>
  <c r="H87" i="1"/>
  <c r="C87" i="1"/>
  <c r="K87" i="1"/>
  <c r="F87" i="1"/>
  <c r="B87" i="1"/>
  <c r="J87" i="1"/>
  <c r="E87" i="1"/>
  <c r="M86" i="1"/>
  <c r="I86" i="1"/>
  <c r="D86" i="1"/>
  <c r="L86" i="1"/>
  <c r="H86" i="1"/>
  <c r="C86" i="1"/>
  <c r="K86" i="1"/>
  <c r="F86" i="1"/>
  <c r="B86" i="1"/>
  <c r="J86" i="1"/>
  <c r="E86" i="1"/>
  <c r="K85" i="1"/>
  <c r="F85" i="1"/>
  <c r="B85" i="1"/>
  <c r="J85" i="1"/>
  <c r="E85" i="1"/>
  <c r="M85" i="1"/>
  <c r="I85" i="1"/>
  <c r="D85" i="1"/>
  <c r="L85" i="1"/>
  <c r="H85" i="1"/>
  <c r="C85" i="1"/>
  <c r="M84" i="1"/>
  <c r="I84" i="1"/>
  <c r="D84" i="1"/>
  <c r="L84" i="1"/>
  <c r="H84" i="1"/>
  <c r="C84" i="1"/>
  <c r="K84" i="1"/>
  <c r="F84" i="1"/>
  <c r="B84" i="1"/>
  <c r="J84" i="1"/>
  <c r="E84" i="1"/>
  <c r="M83" i="1"/>
  <c r="I83" i="1"/>
  <c r="D83" i="1"/>
  <c r="K83" i="1"/>
  <c r="B83" i="1"/>
  <c r="J83" i="1"/>
  <c r="L83" i="1"/>
  <c r="H83" i="1"/>
  <c r="C83" i="1"/>
  <c r="F83" i="1"/>
  <c r="E83" i="1"/>
  <c r="M82" i="1"/>
  <c r="I82" i="1"/>
  <c r="D82" i="1"/>
  <c r="L82" i="1"/>
  <c r="H82" i="1"/>
  <c r="C82" i="1"/>
  <c r="K82" i="1"/>
  <c r="F82" i="1"/>
  <c r="B82" i="1"/>
  <c r="J82" i="1"/>
  <c r="E82" i="1"/>
  <c r="M81" i="1"/>
  <c r="I81" i="1"/>
  <c r="D81" i="1"/>
  <c r="L81" i="1"/>
  <c r="H81" i="1"/>
  <c r="C81" i="1"/>
  <c r="K81" i="1"/>
  <c r="F81" i="1"/>
  <c r="B81" i="1"/>
  <c r="J81" i="1"/>
  <c r="E81" i="1"/>
  <c r="K80" i="1"/>
  <c r="F80" i="1"/>
  <c r="B80" i="1"/>
  <c r="J80" i="1"/>
  <c r="E80" i="1"/>
  <c r="M80" i="1"/>
  <c r="I80" i="1"/>
  <c r="D80" i="1"/>
  <c r="L80" i="1"/>
  <c r="H80" i="1"/>
  <c r="C80" i="1"/>
  <c r="K79" i="1"/>
  <c r="F79" i="1"/>
  <c r="B79" i="1"/>
  <c r="J79" i="1"/>
  <c r="E79" i="1"/>
  <c r="M79" i="1"/>
  <c r="I79" i="1"/>
  <c r="D79" i="1"/>
  <c r="L79" i="1"/>
  <c r="H79" i="1"/>
  <c r="C79" i="1"/>
  <c r="M74" i="1"/>
  <c r="I74" i="1"/>
  <c r="D74" i="1"/>
  <c r="L74" i="1"/>
  <c r="H74" i="1"/>
  <c r="C74" i="1"/>
  <c r="K74" i="1"/>
  <c r="F74" i="1"/>
  <c r="B74" i="1"/>
  <c r="J74" i="1"/>
  <c r="E74" i="1"/>
  <c r="M73" i="1"/>
  <c r="I73" i="1"/>
  <c r="D73" i="1"/>
  <c r="L73" i="1"/>
  <c r="H73" i="1"/>
  <c r="C73" i="1"/>
  <c r="K73" i="1"/>
  <c r="F73" i="1"/>
  <c r="B73" i="1"/>
  <c r="J73" i="1"/>
  <c r="E73" i="1"/>
  <c r="M68" i="1"/>
  <c r="I68" i="1"/>
  <c r="D68" i="1"/>
  <c r="L68" i="1"/>
  <c r="H68" i="1"/>
  <c r="C68" i="1"/>
  <c r="K68" i="1"/>
  <c r="F68" i="1"/>
  <c r="B68" i="1"/>
  <c r="J68" i="1"/>
  <c r="E68" i="1"/>
  <c r="M72" i="1"/>
  <c r="I72" i="1"/>
  <c r="D72" i="1"/>
  <c r="L71" i="1"/>
  <c r="H71" i="1"/>
  <c r="C71" i="1"/>
  <c r="K70" i="1"/>
  <c r="F70" i="1"/>
  <c r="B70" i="1"/>
  <c r="J69" i="1"/>
  <c r="E69" i="1"/>
  <c r="L72" i="1"/>
  <c r="H72" i="1"/>
  <c r="C72" i="1"/>
  <c r="K71" i="1"/>
  <c r="F71" i="1"/>
  <c r="B71" i="1"/>
  <c r="J70" i="1"/>
  <c r="E70" i="1"/>
  <c r="M69" i="1"/>
  <c r="I69" i="1"/>
  <c r="D69" i="1"/>
  <c r="K72" i="1"/>
  <c r="F72" i="1"/>
  <c r="B72" i="1"/>
  <c r="J71" i="1"/>
  <c r="E71" i="1"/>
  <c r="M70" i="1"/>
  <c r="I70" i="1"/>
  <c r="D70" i="1"/>
  <c r="L69" i="1"/>
  <c r="H69" i="1"/>
  <c r="C69" i="1"/>
  <c r="J72" i="1"/>
  <c r="E72" i="1"/>
  <c r="M71" i="1"/>
  <c r="I71" i="1"/>
  <c r="D71" i="1"/>
  <c r="L70" i="1"/>
  <c r="H70" i="1"/>
  <c r="C70" i="1"/>
  <c r="K69" i="1"/>
  <c r="F69" i="1"/>
  <c r="B69" i="1"/>
  <c r="M67" i="1"/>
  <c r="I67" i="1"/>
  <c r="D67" i="1"/>
  <c r="L67" i="1"/>
  <c r="H67" i="1"/>
  <c r="C67" i="1"/>
  <c r="K67" i="1"/>
  <c r="F67" i="1"/>
  <c r="B67" i="1"/>
  <c r="J67" i="1"/>
  <c r="E67" i="1"/>
  <c r="M66" i="1"/>
  <c r="I66" i="1"/>
  <c r="D66" i="1"/>
  <c r="L65" i="1"/>
  <c r="H65" i="1"/>
  <c r="C65" i="1"/>
  <c r="K64" i="1"/>
  <c r="F64" i="1"/>
  <c r="B64" i="1"/>
  <c r="L66" i="1"/>
  <c r="H66" i="1"/>
  <c r="C66" i="1"/>
  <c r="K65" i="1"/>
  <c r="F65" i="1"/>
  <c r="B65" i="1"/>
  <c r="J64" i="1"/>
  <c r="E64" i="1"/>
  <c r="K66" i="1"/>
  <c r="F66" i="1"/>
  <c r="B66" i="1"/>
  <c r="J65" i="1"/>
  <c r="E65" i="1"/>
  <c r="M64" i="1"/>
  <c r="I64" i="1"/>
  <c r="D64" i="1"/>
  <c r="J66" i="1"/>
  <c r="E66" i="1"/>
  <c r="M65" i="1"/>
  <c r="I65" i="1"/>
  <c r="D65" i="1"/>
  <c r="L64" i="1"/>
  <c r="H64" i="1"/>
  <c r="C64" i="1"/>
  <c r="M63" i="1"/>
  <c r="I63" i="1"/>
  <c r="D63" i="1"/>
  <c r="L63" i="1"/>
  <c r="H63" i="1"/>
  <c r="C63" i="1"/>
  <c r="K63" i="1"/>
  <c r="F63" i="1"/>
  <c r="B63" i="1"/>
  <c r="J63" i="1"/>
  <c r="E63" i="1"/>
  <c r="M62" i="1"/>
  <c r="I62" i="1"/>
  <c r="D62" i="1"/>
  <c r="L62" i="1"/>
  <c r="H62" i="1"/>
  <c r="C62" i="1"/>
  <c r="K62" i="1"/>
  <c r="F62" i="1"/>
  <c r="B62" i="1"/>
  <c r="J62" i="1"/>
  <c r="E62" i="1"/>
  <c r="M61" i="1"/>
  <c r="I61" i="1"/>
  <c r="D61" i="1"/>
  <c r="L61" i="1"/>
  <c r="H61" i="1"/>
  <c r="C61" i="1"/>
  <c r="K61" i="1"/>
  <c r="F61" i="1"/>
  <c r="B61" i="1"/>
  <c r="J61" i="1"/>
  <c r="E61" i="1"/>
  <c r="M60" i="1"/>
  <c r="I60" i="1"/>
  <c r="D60" i="1"/>
  <c r="L60" i="1"/>
  <c r="H60" i="1"/>
  <c r="C60" i="1"/>
  <c r="K60" i="1"/>
  <c r="F60" i="1"/>
  <c r="B60" i="1"/>
  <c r="J60" i="1"/>
  <c r="E60" i="1"/>
  <c r="M59" i="1"/>
  <c r="I59" i="1"/>
  <c r="D59" i="1"/>
  <c r="L59" i="1"/>
  <c r="H59" i="1"/>
  <c r="C59" i="1"/>
  <c r="K59" i="1"/>
  <c r="F59" i="1"/>
  <c r="B59" i="1"/>
  <c r="J59" i="1"/>
  <c r="E59" i="1"/>
  <c r="M58" i="1"/>
  <c r="I58" i="1"/>
  <c r="D58" i="1"/>
  <c r="L58" i="1"/>
  <c r="H58" i="1"/>
  <c r="C58" i="1"/>
  <c r="K58" i="1"/>
  <c r="F58" i="1"/>
  <c r="B58" i="1"/>
  <c r="J58" i="1"/>
  <c r="E58" i="1"/>
  <c r="M54" i="1"/>
  <c r="D54" i="1"/>
  <c r="C54" i="1"/>
  <c r="K54" i="1"/>
  <c r="F54" i="1"/>
  <c r="B54" i="1"/>
  <c r="J54" i="1"/>
  <c r="E54" i="1"/>
  <c r="I54" i="1"/>
  <c r="L54" i="1"/>
  <c r="H54" i="1"/>
  <c r="K57" i="1"/>
  <c r="F57" i="1"/>
  <c r="B57" i="1"/>
  <c r="J57" i="1"/>
  <c r="E57" i="1"/>
  <c r="M57" i="1"/>
  <c r="I57" i="1"/>
  <c r="D57" i="1"/>
  <c r="L57" i="1"/>
  <c r="H57" i="1"/>
  <c r="C57" i="1"/>
  <c r="M56" i="1"/>
  <c r="I56" i="1"/>
  <c r="D56" i="1"/>
  <c r="L56" i="1"/>
  <c r="H56" i="1"/>
  <c r="C56" i="1"/>
  <c r="K56" i="1"/>
  <c r="F56" i="1"/>
  <c r="B56" i="1"/>
  <c r="J56" i="1"/>
  <c r="E56" i="1"/>
  <c r="M55" i="1"/>
  <c r="I55" i="1"/>
  <c r="D55" i="1"/>
  <c r="L55" i="1"/>
  <c r="H55" i="1"/>
  <c r="C55" i="1"/>
  <c r="K55" i="1"/>
  <c r="F55" i="1"/>
  <c r="B55" i="1"/>
  <c r="J55" i="1"/>
  <c r="E55" i="1"/>
  <c r="M53" i="1"/>
  <c r="I53" i="1"/>
  <c r="D53" i="1"/>
  <c r="L53" i="1"/>
  <c r="H53" i="1"/>
  <c r="C53" i="1"/>
  <c r="K53" i="1"/>
  <c r="F53" i="1"/>
  <c r="B53" i="1"/>
  <c r="J53" i="1"/>
  <c r="E53" i="1"/>
  <c r="M52" i="1"/>
  <c r="I52" i="1"/>
  <c r="D52" i="1"/>
  <c r="L52" i="1"/>
  <c r="H52" i="1"/>
  <c r="C52" i="1"/>
  <c r="K52" i="1"/>
  <c r="F52" i="1"/>
  <c r="B52" i="1"/>
  <c r="J52" i="1"/>
  <c r="E52" i="1"/>
  <c r="M51" i="1"/>
  <c r="I51" i="1"/>
  <c r="D51" i="1"/>
  <c r="L51" i="1"/>
  <c r="H51" i="1"/>
  <c r="C51" i="1"/>
  <c r="K51" i="1"/>
  <c r="F51" i="1"/>
  <c r="B51" i="1"/>
  <c r="J51" i="1"/>
  <c r="E51" i="1"/>
  <c r="M49" i="1"/>
  <c r="I49" i="1"/>
  <c r="D49" i="1"/>
  <c r="L49" i="1"/>
  <c r="H49" i="1"/>
  <c r="C49" i="1"/>
  <c r="K49" i="1"/>
  <c r="F49" i="1"/>
  <c r="B49" i="1"/>
  <c r="J49" i="1"/>
  <c r="E49" i="1"/>
  <c r="M48" i="1"/>
  <c r="I48" i="1"/>
  <c r="D48" i="1"/>
  <c r="L48" i="1"/>
  <c r="H48" i="1"/>
  <c r="C48" i="1"/>
  <c r="K48" i="1"/>
  <c r="F48" i="1"/>
  <c r="B48" i="1"/>
  <c r="J48" i="1"/>
  <c r="E48" i="1"/>
  <c r="M50" i="1"/>
  <c r="I50" i="1"/>
  <c r="D50" i="1"/>
  <c r="L50" i="1"/>
  <c r="H50" i="1"/>
  <c r="C50" i="1"/>
  <c r="K50" i="1"/>
  <c r="F50" i="1"/>
  <c r="B50" i="1"/>
  <c r="J50" i="1"/>
  <c r="E50" i="1"/>
  <c r="M47" i="1"/>
  <c r="I47" i="1"/>
  <c r="D47" i="1"/>
  <c r="L47" i="1"/>
  <c r="H47" i="1"/>
  <c r="C47" i="1"/>
  <c r="K47" i="1"/>
  <c r="F47" i="1"/>
  <c r="B47" i="1"/>
  <c r="J47" i="1"/>
  <c r="E47" i="1"/>
  <c r="M46" i="1"/>
  <c r="I46" i="1"/>
  <c r="D46" i="1"/>
  <c r="L46" i="1"/>
  <c r="H46" i="1"/>
  <c r="C46" i="1"/>
  <c r="K46" i="1"/>
  <c r="F46" i="1"/>
  <c r="B46" i="1"/>
  <c r="J46" i="1"/>
  <c r="E46" i="1"/>
  <c r="M42" i="1"/>
  <c r="I42" i="1"/>
  <c r="D42" i="1"/>
  <c r="L42" i="1"/>
  <c r="H42" i="1"/>
  <c r="C42" i="1"/>
  <c r="K42" i="1"/>
  <c r="F42" i="1"/>
  <c r="B42" i="1"/>
  <c r="J42" i="1"/>
  <c r="E42" i="1"/>
  <c r="M41" i="1"/>
  <c r="I41" i="1"/>
  <c r="D41" i="1"/>
  <c r="L41" i="1"/>
  <c r="H41" i="1"/>
  <c r="C41" i="1"/>
  <c r="K41" i="1"/>
  <c r="F41" i="1"/>
  <c r="B41" i="1"/>
  <c r="J41" i="1"/>
  <c r="E41" i="1"/>
  <c r="M40" i="1"/>
  <c r="I40" i="1"/>
  <c r="D40" i="1"/>
  <c r="L40" i="1"/>
  <c r="H40" i="1"/>
  <c r="C40" i="1"/>
  <c r="K40" i="1"/>
  <c r="F40" i="1"/>
  <c r="B40" i="1"/>
  <c r="J40" i="1"/>
  <c r="E40" i="1"/>
  <c r="M39" i="1"/>
  <c r="I39" i="1"/>
  <c r="D39" i="1"/>
  <c r="L39" i="1"/>
  <c r="H39" i="1"/>
  <c r="C39" i="1"/>
  <c r="K39" i="1"/>
  <c r="F39" i="1"/>
  <c r="B39" i="1"/>
  <c r="J39" i="1"/>
  <c r="E39" i="1"/>
  <c r="M37" i="1"/>
  <c r="I37" i="1"/>
  <c r="D37" i="1"/>
  <c r="L37" i="1"/>
  <c r="H37" i="1"/>
  <c r="C37" i="1"/>
  <c r="K37" i="1"/>
  <c r="F37" i="1"/>
  <c r="B37" i="1"/>
  <c r="J37" i="1"/>
  <c r="E37" i="1"/>
  <c r="M36" i="1"/>
  <c r="I36" i="1"/>
  <c r="D36" i="1"/>
  <c r="L36" i="1"/>
  <c r="H36" i="1"/>
  <c r="C36" i="1"/>
  <c r="K36" i="1"/>
  <c r="F36" i="1"/>
  <c r="B36" i="1"/>
  <c r="J36" i="1"/>
  <c r="E36" i="1"/>
  <c r="M35" i="1"/>
  <c r="I35" i="1"/>
  <c r="D35" i="1"/>
  <c r="L35" i="1"/>
  <c r="H35" i="1"/>
  <c r="C35" i="1"/>
  <c r="K35" i="1"/>
  <c r="F35" i="1"/>
  <c r="B35" i="1"/>
  <c r="J35" i="1"/>
  <c r="E35" i="1"/>
  <c r="M34" i="1"/>
  <c r="I34" i="1"/>
  <c r="D34" i="1"/>
  <c r="L34" i="1"/>
  <c r="H34" i="1"/>
  <c r="C34" i="1"/>
  <c r="K34" i="1"/>
  <c r="F34" i="1"/>
  <c r="B34" i="1"/>
  <c r="J34" i="1"/>
  <c r="E34" i="1"/>
  <c r="M33" i="1"/>
  <c r="H33" i="1"/>
  <c r="K33" i="1"/>
  <c r="F33" i="1"/>
  <c r="B33" i="1"/>
  <c r="J33" i="1"/>
  <c r="E33" i="1"/>
  <c r="I33" i="1"/>
  <c r="D33" i="1"/>
  <c r="L33" i="1"/>
  <c r="C33" i="1"/>
  <c r="M32" i="1"/>
  <c r="I32" i="1"/>
  <c r="D32" i="1"/>
  <c r="L32" i="1"/>
  <c r="H32" i="1"/>
  <c r="C32" i="1"/>
  <c r="K32" i="1"/>
  <c r="F32" i="1"/>
  <c r="B32" i="1"/>
  <c r="J32" i="1"/>
  <c r="E32" i="1"/>
  <c r="M38" i="1"/>
  <c r="I38" i="1"/>
  <c r="D38" i="1"/>
  <c r="L38" i="1"/>
  <c r="H38" i="1"/>
  <c r="C38" i="1"/>
  <c r="K38" i="1"/>
  <c r="F38" i="1"/>
  <c r="B38" i="1"/>
  <c r="J38" i="1"/>
  <c r="E38" i="1"/>
  <c r="M31" i="1"/>
  <c r="I31" i="1"/>
  <c r="D31" i="1"/>
  <c r="L31" i="1"/>
  <c r="H31" i="1"/>
  <c r="C31" i="1"/>
  <c r="K31" i="1"/>
  <c r="F31" i="1"/>
  <c r="B31" i="1"/>
  <c r="J31" i="1"/>
  <c r="E31" i="1"/>
  <c r="M30" i="1"/>
  <c r="I30" i="1"/>
  <c r="D30" i="1"/>
  <c r="L30" i="1"/>
  <c r="H30" i="1"/>
  <c r="C30" i="1"/>
  <c r="K30" i="1"/>
  <c r="F30" i="1"/>
  <c r="B30" i="1"/>
  <c r="J30" i="1"/>
  <c r="E30" i="1"/>
  <c r="M29" i="1"/>
  <c r="I29" i="1"/>
  <c r="D29" i="1"/>
  <c r="L29" i="1"/>
  <c r="H29" i="1"/>
  <c r="K29" i="1"/>
  <c r="F29" i="1"/>
  <c r="B29" i="1"/>
  <c r="J29" i="1"/>
  <c r="E29" i="1"/>
  <c r="C29" i="1"/>
  <c r="M28" i="1"/>
  <c r="I28" i="1"/>
  <c r="D28" i="1"/>
  <c r="L28" i="1"/>
  <c r="H28" i="1"/>
  <c r="C28" i="1"/>
  <c r="K28" i="1"/>
  <c r="F28" i="1"/>
  <c r="B28" i="1"/>
  <c r="J28" i="1"/>
  <c r="E28" i="1"/>
  <c r="M27" i="1"/>
  <c r="I27" i="1"/>
  <c r="D27" i="1"/>
  <c r="L27" i="1"/>
  <c r="H27" i="1"/>
  <c r="C27" i="1"/>
  <c r="K27" i="1"/>
  <c r="F27" i="1"/>
  <c r="B27" i="1"/>
  <c r="J27" i="1"/>
  <c r="E27" i="1"/>
  <c r="M26" i="1"/>
  <c r="I26" i="1"/>
  <c r="D26" i="1"/>
  <c r="L26" i="1"/>
  <c r="H26" i="1"/>
  <c r="C26" i="1"/>
  <c r="K26" i="1"/>
  <c r="F26" i="1"/>
  <c r="B26" i="1"/>
  <c r="J26" i="1"/>
  <c r="E26" i="1"/>
  <c r="L25" i="1"/>
  <c r="K25" i="1"/>
  <c r="F25" i="1"/>
  <c r="B25" i="1"/>
  <c r="J25" i="1"/>
  <c r="E25" i="1"/>
  <c r="M25" i="1"/>
  <c r="I25" i="1"/>
  <c r="D25" i="1"/>
  <c r="H25" i="1"/>
  <c r="C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18" i="1"/>
  <c r="I15" i="1"/>
  <c r="I12" i="1"/>
  <c r="H24" i="1"/>
  <c r="H21" i="1"/>
  <c r="H18" i="1"/>
  <c r="H15" i="1"/>
  <c r="H12" i="1"/>
  <c r="H10" i="1"/>
  <c r="I24" i="1"/>
  <c r="I23" i="1"/>
  <c r="I22" i="1"/>
  <c r="I21" i="1"/>
  <c r="I20" i="1"/>
  <c r="I19" i="1"/>
  <c r="I17" i="1"/>
  <c r="I16" i="1"/>
  <c r="I14" i="1"/>
  <c r="I13" i="1"/>
  <c r="I11" i="1"/>
  <c r="I10" i="1"/>
  <c r="H23" i="1"/>
  <c r="H22" i="1"/>
  <c r="H20" i="1"/>
  <c r="H19" i="1"/>
  <c r="H17" i="1"/>
  <c r="H16" i="1"/>
  <c r="H14" i="1"/>
  <c r="H13" i="1"/>
  <c r="H11" i="1"/>
  <c r="F10" i="1"/>
  <c r="D12" i="1"/>
  <c r="E13" i="1"/>
  <c r="F14" i="1"/>
  <c r="D16" i="1"/>
  <c r="E17" i="1"/>
  <c r="F18" i="1"/>
  <c r="D20" i="1"/>
  <c r="E21" i="1"/>
  <c r="F22" i="1"/>
  <c r="D24" i="1"/>
  <c r="D11" i="1"/>
  <c r="E12" i="1"/>
  <c r="F13" i="1"/>
  <c r="D15" i="1"/>
  <c r="E16" i="1"/>
  <c r="F17" i="1"/>
  <c r="D19" i="1"/>
  <c r="E20" i="1"/>
  <c r="F21" i="1"/>
  <c r="D23" i="1"/>
  <c r="E24" i="1"/>
  <c r="D10" i="1"/>
  <c r="E11" i="1"/>
  <c r="F12" i="1"/>
  <c r="D14" i="1"/>
  <c r="E15" i="1"/>
  <c r="F16" i="1"/>
  <c r="D18" i="1"/>
  <c r="E19" i="1"/>
  <c r="F20" i="1"/>
  <c r="D22" i="1"/>
  <c r="E23" i="1"/>
  <c r="F24" i="1"/>
  <c r="E10" i="1"/>
  <c r="F11" i="1"/>
  <c r="D13" i="1"/>
  <c r="E14" i="1"/>
  <c r="F15" i="1"/>
  <c r="D17" i="1"/>
  <c r="E18" i="1"/>
  <c r="F19" i="1"/>
  <c r="D21" i="1"/>
  <c r="E22" i="1"/>
  <c r="F23" i="1"/>
  <c r="C13" i="1"/>
  <c r="C17" i="1"/>
  <c r="C21" i="1"/>
  <c r="C14" i="1"/>
  <c r="C18" i="1"/>
  <c r="C22" i="1"/>
  <c r="C11" i="1"/>
  <c r="C15" i="1"/>
  <c r="C19" i="1"/>
  <c r="C23" i="1"/>
  <c r="C12" i="1"/>
  <c r="C16" i="1"/>
  <c r="C20" i="1"/>
  <c r="C24" i="1"/>
  <c r="C10" i="1"/>
  <c r="B20" i="1"/>
  <c r="B24" i="1"/>
  <c r="B21" i="1"/>
  <c r="B18" i="1"/>
  <c r="B22" i="1"/>
  <c r="B19" i="1"/>
  <c r="B23" i="1"/>
  <c r="B17" i="1"/>
  <c r="B16" i="1"/>
  <c r="B15" i="1"/>
  <c r="B14" i="1"/>
  <c r="B13" i="1"/>
  <c r="B12" i="1"/>
  <c r="B11" i="1"/>
  <c r="B10" i="1"/>
  <c r="C5" i="1"/>
  <c r="E75" i="1" l="1"/>
  <c r="J75" i="1"/>
  <c r="F75" i="1"/>
  <c r="K75" i="1"/>
  <c r="C75" i="1"/>
  <c r="H75" i="1"/>
  <c r="L75" i="1"/>
  <c r="D75" i="1"/>
  <c r="I75" i="1"/>
  <c r="M75" i="1"/>
</calcChain>
</file>

<file path=xl/sharedStrings.xml><?xml version="1.0" encoding="utf-8"?>
<sst xmlns="http://schemas.openxmlformats.org/spreadsheetml/2006/main" count="68" uniqueCount="39">
  <si>
    <t>Revenues</t>
  </si>
  <si>
    <t>GrossProfit</t>
  </si>
  <si>
    <t>EBITDA</t>
  </si>
  <si>
    <t>EBIT</t>
  </si>
  <si>
    <t>Earnings</t>
  </si>
  <si>
    <t>Y</t>
  </si>
  <si>
    <t>NonCurrentAssets</t>
  </si>
  <si>
    <t>CurrentAssets</t>
  </si>
  <si>
    <t>TotalAssets</t>
  </si>
  <si>
    <t>Equity</t>
  </si>
  <si>
    <t>NonCurrentLiabilities</t>
  </si>
  <si>
    <t>CurrentLiabilities</t>
  </si>
  <si>
    <t>TotalLiabilities</t>
  </si>
  <si>
    <t>EquityAndLiabilities</t>
  </si>
  <si>
    <t>WCOperations</t>
  </si>
  <si>
    <t>COBIT</t>
  </si>
  <si>
    <t>NetCashFromOA</t>
  </si>
  <si>
    <t>NetCashFromIA</t>
  </si>
  <si>
    <t>NetCashFromFA</t>
  </si>
  <si>
    <t>ChangeInCash</t>
  </si>
  <si>
    <t>CashEnd</t>
  </si>
  <si>
    <t>Matching</t>
  </si>
  <si>
    <t>Key Name</t>
  </si>
  <si>
    <t>Key ID</t>
  </si>
  <si>
    <t>Symbol</t>
  </si>
  <si>
    <t>Currency</t>
  </si>
  <si>
    <t xml:space="preserve">           KODIAK Excel</t>
  </si>
  <si>
    <t>REGINN</t>
  </si>
  <si>
    <t>Q3</t>
  </si>
  <si>
    <t>Q2</t>
  </si>
  <si>
    <t>Q1</t>
  </si>
  <si>
    <t>Q4</t>
  </si>
  <si>
    <t>Number format</t>
  </si>
  <si>
    <t>Millions</t>
  </si>
  <si>
    <t>Rekstrarreikningur</t>
  </si>
  <si>
    <t>Efnahagsreikningur</t>
  </si>
  <si>
    <t>Sjóðstreymi</t>
  </si>
  <si>
    <t>YEARLY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</si>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</sst>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,,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right"/>
    </xf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/>
    <xf numFmtId="165" fontId="1" fillId="5" borderId="1" xfId="0" applyNumberFormat="1" applyFont="1" applyFill="1" applyBorder="1" applyAlignment="1">
      <alignment horizontal="right"/>
    </xf>
    <xf numFmtId="0" fontId="1" fillId="0" borderId="0" xfId="0" applyFont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6">
    <dxf>
      <font>
        <b/>
        <i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C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752404</xdr:colOff>
      <xdr:row>0</xdr:row>
      <xdr:rowOff>638105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tabSelected="1" workbookViewId="0">
      <selection activeCell="G1" sqref="G1"/>
    </sheetView>
  </sheetViews>
  <sheetFormatPr defaultRowHeight="15" outlineLevelRow="1" x14ac:dyDescent="0.25"/>
  <cols>
    <col min="1" max="1" width="20.28515625" style="1" bestFit="1" customWidth="1"/>
    <col min="2" max="2" width="45" bestFit="1" customWidth="1"/>
    <col min="7" max="7" width="3.7109375" style="15" customWidth="1"/>
  </cols>
  <sheetData>
    <row r="1" spans="1:13" ht="54" customHeight="1" x14ac:dyDescent="0.25">
      <c r="A1" s="7" t="s">
        <v>26</v>
      </c>
    </row>
    <row r="3" spans="1:13" x14ac:dyDescent="0.25">
      <c r="B3" s="9" t="s">
        <v>24</v>
      </c>
      <c r="C3" s="10" t="s">
        <v>27</v>
      </c>
    </row>
    <row r="4" spans="1:13" x14ac:dyDescent="0.25">
      <c r="B4" s="9" t="s">
        <v>32</v>
      </c>
      <c r="C4" s="10" t="s">
        <v>33</v>
      </c>
    </row>
    <row r="5" spans="1:13" x14ac:dyDescent="0.25">
      <c r="B5" s="9" t="s">
        <v>25</v>
      </c>
      <c r="C5" s="10" t="str">
        <f>_xll.FinancialsCurrency(C3)</f>
        <v>ISK</v>
      </c>
    </row>
    <row r="7" spans="1:13" x14ac:dyDescent="0.25">
      <c r="C7" s="19" t="s">
        <v>37</v>
      </c>
      <c r="D7" s="19"/>
      <c r="E7" s="19"/>
      <c r="F7" s="19"/>
      <c r="H7" s="18" t="s">
        <v>38</v>
      </c>
      <c r="I7" s="18"/>
      <c r="J7" s="18"/>
      <c r="K7" s="18"/>
      <c r="L7" s="18"/>
      <c r="M7" s="18"/>
    </row>
    <row r="8" spans="1:13" ht="21" x14ac:dyDescent="0.35">
      <c r="B8" s="6" t="s">
        <v>34</v>
      </c>
      <c r="C8" s="2">
        <v>2012</v>
      </c>
      <c r="D8" s="2">
        <v>2013</v>
      </c>
      <c r="E8" s="2">
        <v>2014</v>
      </c>
      <c r="F8" s="2">
        <v>2015</v>
      </c>
      <c r="G8" s="16"/>
      <c r="H8" s="2">
        <v>2014</v>
      </c>
      <c r="I8" s="2">
        <v>2014</v>
      </c>
      <c r="J8" s="2">
        <v>2014</v>
      </c>
      <c r="K8" s="2">
        <v>2015</v>
      </c>
      <c r="L8" s="2">
        <v>2015</v>
      </c>
      <c r="M8" s="2">
        <v>2015</v>
      </c>
    </row>
    <row r="9" spans="1:13" x14ac:dyDescent="0.25">
      <c r="A9" s="4" t="s">
        <v>23</v>
      </c>
      <c r="B9" s="5" t="s">
        <v>22</v>
      </c>
      <c r="C9" s="3" t="s">
        <v>5</v>
      </c>
      <c r="D9" s="3" t="s">
        <v>5</v>
      </c>
      <c r="E9" s="3" t="s">
        <v>5</v>
      </c>
      <c r="F9" s="3" t="s">
        <v>5</v>
      </c>
      <c r="G9" s="16"/>
      <c r="H9" s="3" t="s">
        <v>29</v>
      </c>
      <c r="I9" s="3" t="s">
        <v>28</v>
      </c>
      <c r="J9" s="3" t="s">
        <v>31</v>
      </c>
      <c r="K9" s="3" t="s">
        <v>30</v>
      </c>
      <c r="L9" s="3" t="s">
        <v>29</v>
      </c>
      <c r="M9" s="3" t="s">
        <v>28</v>
      </c>
    </row>
    <row r="10" spans="1:13" hidden="1" outlineLevel="1" x14ac:dyDescent="0.25">
      <c r="A10">
        <v>10201</v>
      </c>
      <c r="B10" t="str">
        <f>_xll.KeyName($C$3,$A10)</f>
        <v>Leigutekjur - Rekstur móðurfélags</v>
      </c>
      <c r="C10" s="8">
        <f>IFERROR(_xll.KeyLookup($C$3,C$8,C$9,$A10),"-")</f>
        <v>0</v>
      </c>
      <c r="D10" s="8">
        <f>IFERROR(_xll.KeyLookup($C$3,D$8,D$9,$A10),"-")</f>
        <v>0</v>
      </c>
      <c r="E10" s="8">
        <f>IFERROR(_xll.KeyLookup($C$3,E$8,E$9,$A10),"-")</f>
        <v>0</v>
      </c>
      <c r="F10" s="8" t="str">
        <f>IFERROR(_xll.KeyLookup($C$3,F$8,F$9,$A10),"-")</f>
        <v>-</v>
      </c>
      <c r="H10" s="8">
        <f>IFERROR(_xll.KeyLookup($C$3,H$8,H$9,$A10),"-")</f>
        <v>0</v>
      </c>
      <c r="I10" s="8">
        <f>IFERROR(_xll.KeyLookup($C$3,I$8,I$9,$A10),"-")</f>
        <v>0</v>
      </c>
      <c r="J10" s="8">
        <f>IFERROR(_xll.KeyLookup($C$3,J$8,J$9,$A10),"-")</f>
        <v>0</v>
      </c>
      <c r="K10" s="8">
        <f>IFERROR(_xll.KeyLookup($C$3,K$8,K$9,$A10),"-")</f>
        <v>0</v>
      </c>
      <c r="L10" s="8">
        <f>IFERROR(_xll.KeyLookup($C$3,L$8,L$9,$A10),"-")</f>
        <v>0</v>
      </c>
      <c r="M10" s="8">
        <f>IFERROR(_xll.KeyLookup($C$3,M$8,M$9,$A10),"-")</f>
        <v>0</v>
      </c>
    </row>
    <row r="11" spans="1:13" hidden="1" outlineLevel="1" x14ac:dyDescent="0.25">
      <c r="A11">
        <v>10202</v>
      </c>
      <c r="B11" t="str">
        <f>_xll.KeyName($C$3,$A11)</f>
        <v>Leigutekjur - Rekstur atvinnueigna</v>
      </c>
      <c r="C11" s="8">
        <f>IFERROR(_xll.KeyLookup($C$3,C$8,C$9,$A11),"-")</f>
        <v>1020000000</v>
      </c>
      <c r="D11" s="8">
        <f>IFERROR(_xll.KeyLookup($C$3,D$8,D$9,$A11),"-")</f>
        <v>1627000000</v>
      </c>
      <c r="E11" s="8">
        <f>IFERROR(_xll.KeyLookup($C$3,E$8,E$9,$A11),"-")</f>
        <v>2266000000</v>
      </c>
      <c r="F11" s="8" t="str">
        <f>IFERROR(_xll.KeyLookup($C$3,F$8,F$9,$A11),"-")</f>
        <v>-</v>
      </c>
      <c r="H11" s="8">
        <f>IFERROR(_xll.KeyLookup($C$3,H$8,H$9,$A11),"-")</f>
        <v>549000000</v>
      </c>
      <c r="I11" s="8">
        <f>IFERROR(_xll.KeyLookup($C$3,I$8,I$9,$A11),"-")</f>
        <v>653000000</v>
      </c>
      <c r="J11" s="8">
        <f>IFERROR(_xll.KeyLookup($C$3,J$8,J$9,$A11),"-")</f>
        <v>637000000</v>
      </c>
      <c r="K11" s="8">
        <f>IFERROR(_xll.KeyLookup($C$3,K$8,K$9,$A11),"-")</f>
        <v>626000000</v>
      </c>
      <c r="L11" s="8">
        <f>IFERROR(_xll.KeyLookup($C$3,L$8,L$9,$A11),"-")</f>
        <v>720000000</v>
      </c>
      <c r="M11" s="8">
        <f>IFERROR(_xll.KeyLookup($C$3,M$8,M$9,$A11),"-")</f>
        <v>674000000</v>
      </c>
    </row>
    <row r="12" spans="1:13" hidden="1" outlineLevel="1" x14ac:dyDescent="0.25">
      <c r="A12">
        <v>10203</v>
      </c>
      <c r="B12" t="str">
        <f>_xll.KeyName($C$3,$A12)</f>
        <v>Leigutekjur - Rekstur Smáralindar</v>
      </c>
      <c r="C12" s="8">
        <f>IFERROR(_xll.KeyLookup($C$3,C$8,C$9,$A12),"-")</f>
        <v>1323000000</v>
      </c>
      <c r="D12" s="8">
        <f>IFERROR(_xll.KeyLookup($C$3,D$8,D$9,$A12),"-")</f>
        <v>1365000000</v>
      </c>
      <c r="E12" s="8">
        <f>IFERROR(_xll.KeyLookup($C$3,E$8,E$9,$A12),"-")</f>
        <v>1413000000</v>
      </c>
      <c r="F12" s="8" t="str">
        <f>IFERROR(_xll.KeyLookup($C$3,F$8,F$9,$A12),"-")</f>
        <v>-</v>
      </c>
      <c r="H12" s="8">
        <f>IFERROR(_xll.KeyLookup($C$3,H$8,H$9,$A12),"-")</f>
        <v>336000000</v>
      </c>
      <c r="I12" s="8">
        <f>IFERROR(_xll.KeyLookup($C$3,I$8,I$9,$A12),"-")</f>
        <v>349000000</v>
      </c>
      <c r="J12" s="8">
        <f>IFERROR(_xll.KeyLookup($C$3,J$8,J$9,$A12),"-")</f>
        <v>393000000</v>
      </c>
      <c r="K12" s="8">
        <f>IFERROR(_xll.KeyLookup($C$3,K$8,K$9,$A12),"-")</f>
        <v>346000000</v>
      </c>
      <c r="L12" s="8">
        <f>IFERROR(_xll.KeyLookup($C$3,L$8,L$9,$A12),"-")</f>
        <v>345000000</v>
      </c>
      <c r="M12" s="8">
        <f>IFERROR(_xll.KeyLookup($C$3,M$8,M$9,$A12),"-")</f>
        <v>354000000</v>
      </c>
    </row>
    <row r="13" spans="1:13" hidden="1" outlineLevel="1" x14ac:dyDescent="0.25">
      <c r="A13">
        <v>10204</v>
      </c>
      <c r="B13" t="str">
        <f>_xll.KeyName($C$3,$A13)</f>
        <v>Leigutekjur - Rekstur Egilshallar</v>
      </c>
      <c r="C13" s="8">
        <f>IFERROR(_xll.KeyLookup($C$3,C$8,C$9,$A13),"-")</f>
        <v>497000000</v>
      </c>
      <c r="D13" s="8">
        <f>IFERROR(_xll.KeyLookup($C$3,D$8,D$9,$A13),"-")</f>
        <v>540000000</v>
      </c>
      <c r="E13" s="8">
        <f>IFERROR(_xll.KeyLookup($C$3,E$8,E$9,$A13),"-")</f>
        <v>571000000</v>
      </c>
      <c r="F13" s="8" t="str">
        <f>IFERROR(_xll.KeyLookup($C$3,F$8,F$9,$A13),"-")</f>
        <v>-</v>
      </c>
      <c r="H13" s="8">
        <f>IFERROR(_xll.KeyLookup($C$3,H$8,H$9,$A13),"-")</f>
        <v>142000000</v>
      </c>
      <c r="I13" s="8">
        <f>IFERROR(_xll.KeyLookup($C$3,I$8,I$9,$A13),"-")</f>
        <v>141000000</v>
      </c>
      <c r="J13" s="8">
        <f>IFERROR(_xll.KeyLookup($C$3,J$8,J$9,$A13),"-")</f>
        <v>145000000</v>
      </c>
      <c r="K13" s="8">
        <f>IFERROR(_xll.KeyLookup($C$3,K$8,K$9,$A13),"-")</f>
        <v>140000000</v>
      </c>
      <c r="L13" s="8">
        <f>IFERROR(_xll.KeyLookup($C$3,L$8,L$9,$A13),"-")</f>
        <v>136000000</v>
      </c>
      <c r="M13" s="8">
        <f>IFERROR(_xll.KeyLookup($C$3,M$8,M$9,$A13),"-")</f>
        <v>147000000</v>
      </c>
    </row>
    <row r="14" spans="1:13" hidden="1" outlineLevel="1" x14ac:dyDescent="0.25">
      <c r="A14">
        <v>10205</v>
      </c>
      <c r="B14" t="str">
        <f>_xll.KeyName($C$3,$A14)</f>
        <v>Leigutekjur - Jöfnunarfærslur</v>
      </c>
      <c r="C14" s="8">
        <f>IFERROR(_xll.KeyLookup($C$3,C$8,C$9,$A14),"-")</f>
        <v>-6000000</v>
      </c>
      <c r="D14" s="8">
        <f>IFERROR(_xll.KeyLookup($C$3,D$8,D$9,$A14),"-")</f>
        <v>-8000000</v>
      </c>
      <c r="E14" s="8">
        <f>IFERROR(_xll.KeyLookup($C$3,E$8,E$9,$A14),"-")</f>
        <v>-13000000</v>
      </c>
      <c r="F14" s="8" t="str">
        <f>IFERROR(_xll.KeyLookup($C$3,F$8,F$9,$A14),"-")</f>
        <v>-</v>
      </c>
      <c r="H14" s="8">
        <f>IFERROR(_xll.KeyLookup($C$3,H$8,H$9,$A14),"-")</f>
        <v>-4000000</v>
      </c>
      <c r="I14" s="8">
        <f>IFERROR(_xll.KeyLookup($C$3,I$8,I$9,$A14),"-")</f>
        <v>-3000000</v>
      </c>
      <c r="J14" s="8">
        <f>IFERROR(_xll.KeyLookup($C$3,J$8,J$9,$A14),"-")</f>
        <v>-3000000</v>
      </c>
      <c r="K14" s="8">
        <f>IFERROR(_xll.KeyLookup($C$3,K$8,K$9,$A14),"-")</f>
        <v>-5000000</v>
      </c>
      <c r="L14" s="8">
        <f>IFERROR(_xll.KeyLookup($C$3,L$8,L$9,$A14),"-")</f>
        <v>-4000000</v>
      </c>
      <c r="M14" s="8">
        <f>IFERROR(_xll.KeyLookup($C$3,M$8,M$9,$A14),"-")</f>
        <v>-5000000</v>
      </c>
    </row>
    <row r="15" spans="1:13" hidden="1" outlineLevel="1" x14ac:dyDescent="0.25">
      <c r="A15">
        <v>10206</v>
      </c>
      <c r="B15" t="str">
        <f>_xll.KeyName($C$3,$A15)</f>
        <v>Tekjur v/rekstrar í fastei. - Rekstur móðurfélags</v>
      </c>
      <c r="C15" s="8">
        <f>IFERROR(_xll.KeyLookup($C$3,C$8,C$9,$A15),"-")</f>
        <v>0</v>
      </c>
      <c r="D15" s="8">
        <f>IFERROR(_xll.KeyLookup($C$3,D$8,D$9,$A15),"-")</f>
        <v>0</v>
      </c>
      <c r="E15" s="8">
        <f>IFERROR(_xll.KeyLookup($C$3,E$8,E$9,$A15),"-")</f>
        <v>0</v>
      </c>
      <c r="F15" s="8" t="str">
        <f>IFERROR(_xll.KeyLookup($C$3,F$8,F$9,$A15),"-")</f>
        <v>-</v>
      </c>
      <c r="H15" s="8">
        <f>IFERROR(_xll.KeyLookup($C$3,H$8,H$9,$A15),"-")</f>
        <v>0</v>
      </c>
      <c r="I15" s="8">
        <f>IFERROR(_xll.KeyLookup($C$3,I$8,I$9,$A15),"-")</f>
        <v>0</v>
      </c>
      <c r="J15" s="8">
        <f>IFERROR(_xll.KeyLookup($C$3,J$8,J$9,$A15),"-")</f>
        <v>0</v>
      </c>
      <c r="K15" s="8">
        <f>IFERROR(_xll.KeyLookup($C$3,K$8,K$9,$A15),"-")</f>
        <v>0</v>
      </c>
      <c r="L15" s="8">
        <f>IFERROR(_xll.KeyLookup($C$3,L$8,L$9,$A15),"-")</f>
        <v>0</v>
      </c>
      <c r="M15" s="8">
        <f>IFERROR(_xll.KeyLookup($C$3,M$8,M$9,$A15),"-")</f>
        <v>0</v>
      </c>
    </row>
    <row r="16" spans="1:13" hidden="1" outlineLevel="1" x14ac:dyDescent="0.25">
      <c r="A16">
        <v>10207</v>
      </c>
      <c r="B16" t="str">
        <f>_xll.KeyName($C$3,$A16)</f>
        <v>Tekjur v/rekstrar í fastei. - Rekstur atvinnueigna</v>
      </c>
      <c r="C16" s="8">
        <f>IFERROR(_xll.KeyLookup($C$3,C$8,C$9,$A16),"-")</f>
        <v>0</v>
      </c>
      <c r="D16" s="8">
        <f>IFERROR(_xll.KeyLookup($C$3,D$8,D$9,$A16),"-")</f>
        <v>0</v>
      </c>
      <c r="E16" s="8">
        <f>IFERROR(_xll.KeyLookup($C$3,E$8,E$9,$A16),"-")</f>
        <v>0</v>
      </c>
      <c r="F16" s="8" t="str">
        <f>IFERROR(_xll.KeyLookup($C$3,F$8,F$9,$A16),"-")</f>
        <v>-</v>
      </c>
      <c r="H16" s="8">
        <f>IFERROR(_xll.KeyLookup($C$3,H$8,H$9,$A16),"-")</f>
        <v>0</v>
      </c>
      <c r="I16" s="8">
        <f>IFERROR(_xll.KeyLookup($C$3,I$8,I$9,$A16),"-")</f>
        <v>0</v>
      </c>
      <c r="J16" s="8">
        <f>IFERROR(_xll.KeyLookup($C$3,J$8,J$9,$A16),"-")</f>
        <v>0</v>
      </c>
      <c r="K16" s="8">
        <f>IFERROR(_xll.KeyLookup($C$3,K$8,K$9,$A16),"-")</f>
        <v>0</v>
      </c>
      <c r="L16" s="8">
        <f>IFERROR(_xll.KeyLookup($C$3,L$8,L$9,$A16),"-")</f>
        <v>0</v>
      </c>
      <c r="M16" s="8">
        <f>IFERROR(_xll.KeyLookup($C$3,M$8,M$9,$A16),"-")</f>
        <v>0</v>
      </c>
    </row>
    <row r="17" spans="1:13" hidden="1" outlineLevel="1" x14ac:dyDescent="0.25">
      <c r="A17">
        <v>10208</v>
      </c>
      <c r="B17" t="str">
        <f>_xll.KeyName($C$3,$A17)</f>
        <v>Tekjur v/rekstrar í fastei. - Rekstur Smáralindar</v>
      </c>
      <c r="C17" s="8">
        <f>IFERROR(_xll.KeyLookup($C$3,C$8,C$9,$A17),"-")</f>
        <v>383000000</v>
      </c>
      <c r="D17" s="8">
        <f>IFERROR(_xll.KeyLookup($C$3,D$8,D$9,$A17),"-")</f>
        <v>384000000</v>
      </c>
      <c r="E17" s="8">
        <f>IFERROR(_xll.KeyLookup($C$3,E$8,E$9,$A17),"-")</f>
        <v>389000000</v>
      </c>
      <c r="F17" s="8" t="str">
        <f>IFERROR(_xll.KeyLookup($C$3,F$8,F$9,$A17),"-")</f>
        <v>-</v>
      </c>
      <c r="H17" s="8">
        <f>IFERROR(_xll.KeyLookup($C$3,H$8,H$9,$A17),"-")</f>
        <v>95000000</v>
      </c>
      <c r="I17" s="8">
        <f>IFERROR(_xll.KeyLookup($C$3,I$8,I$9,$A17),"-")</f>
        <v>98000000</v>
      </c>
      <c r="J17" s="8">
        <f>IFERROR(_xll.KeyLookup($C$3,J$8,J$9,$A17),"-")</f>
        <v>100000000</v>
      </c>
      <c r="K17" s="8">
        <f>IFERROR(_xll.KeyLookup($C$3,K$8,K$9,$A17),"-")</f>
        <v>97000000</v>
      </c>
      <c r="L17" s="8">
        <f>IFERROR(_xll.KeyLookup($C$3,L$8,L$9,$A17),"-")</f>
        <v>100000000</v>
      </c>
      <c r="M17" s="8">
        <f>IFERROR(_xll.KeyLookup($C$3,M$8,M$9,$A17),"-")</f>
        <v>96000000</v>
      </c>
    </row>
    <row r="18" spans="1:13" hidden="1" outlineLevel="1" x14ac:dyDescent="0.25">
      <c r="A18">
        <v>10209</v>
      </c>
      <c r="B18" t="str">
        <f>_xll.KeyName($C$3,$A18)</f>
        <v>Tekjur v/rekstrar í fastei. - Rekstur Egilshallar</v>
      </c>
      <c r="C18" s="8">
        <f>IFERROR(_xll.KeyLookup($C$3,C$8,C$9,$A18),"-")</f>
        <v>141000000</v>
      </c>
      <c r="D18" s="8">
        <f>IFERROR(_xll.KeyLookup($C$3,D$8,D$9,$A18),"-")</f>
        <v>135000000</v>
      </c>
      <c r="E18" s="8">
        <f>IFERROR(_xll.KeyLookup($C$3,E$8,E$9,$A18),"-")</f>
        <v>139000000</v>
      </c>
      <c r="F18" s="8" t="str">
        <f>IFERROR(_xll.KeyLookup($C$3,F$8,F$9,$A18),"-")</f>
        <v>-</v>
      </c>
      <c r="H18" s="8">
        <f>IFERROR(_xll.KeyLookup($C$3,H$8,H$9,$A18),"-")</f>
        <v>32000000</v>
      </c>
      <c r="I18" s="8">
        <f>IFERROR(_xll.KeyLookup($C$3,I$8,I$9,$A18),"-")</f>
        <v>39000000</v>
      </c>
      <c r="J18" s="8">
        <f>IFERROR(_xll.KeyLookup($C$3,J$8,J$9,$A18),"-")</f>
        <v>35000000</v>
      </c>
      <c r="K18" s="8">
        <f>IFERROR(_xll.KeyLookup($C$3,K$8,K$9,$A18),"-")</f>
        <v>38000000</v>
      </c>
      <c r="L18" s="8">
        <f>IFERROR(_xll.KeyLookup($C$3,L$8,L$9,$A18),"-")</f>
        <v>38000000</v>
      </c>
      <c r="M18" s="8">
        <f>IFERROR(_xll.KeyLookup($C$3,M$8,M$9,$A18),"-")</f>
        <v>40000000</v>
      </c>
    </row>
    <row r="19" spans="1:13" hidden="1" outlineLevel="1" x14ac:dyDescent="0.25">
      <c r="A19">
        <v>10210</v>
      </c>
      <c r="B19" t="str">
        <f>_xll.KeyName($C$3,$A19)</f>
        <v>Tekjur v/rekstrar í fastei. - Þróunareignir</v>
      </c>
      <c r="C19" s="8">
        <f>IFERROR(_xll.KeyLookup($C$3,C$8,C$9,$A19),"-")</f>
        <v>0</v>
      </c>
      <c r="D19" s="8">
        <f>IFERROR(_xll.KeyLookup($C$3,D$8,D$9,$A19),"-")</f>
        <v>0</v>
      </c>
      <c r="E19" s="8">
        <f>IFERROR(_xll.KeyLookup($C$3,E$8,E$9,$A19),"-")</f>
        <v>0</v>
      </c>
      <c r="F19" s="8" t="str">
        <f>IFERROR(_xll.KeyLookup($C$3,F$8,F$9,$A19),"-")</f>
        <v>-</v>
      </c>
      <c r="H19" s="8">
        <f>IFERROR(_xll.KeyLookup($C$3,H$8,H$9,$A19),"-")</f>
        <v>0</v>
      </c>
      <c r="I19" s="8">
        <f>IFERROR(_xll.KeyLookup($C$3,I$8,I$9,$A19),"-")</f>
        <v>0</v>
      </c>
      <c r="J19" s="8">
        <f>IFERROR(_xll.KeyLookup($C$3,J$8,J$9,$A19),"-")</f>
        <v>0</v>
      </c>
      <c r="K19" s="8">
        <f>IFERROR(_xll.KeyLookup($C$3,K$8,K$9,$A19),"-")</f>
        <v>0</v>
      </c>
      <c r="L19" s="8">
        <f>IFERROR(_xll.KeyLookup($C$3,L$8,L$9,$A19),"-")</f>
        <v>0</v>
      </c>
      <c r="M19" s="8">
        <f>IFERROR(_xll.KeyLookup($C$3,M$8,M$9,$A19),"-")</f>
        <v>0</v>
      </c>
    </row>
    <row r="20" spans="1:13" hidden="1" outlineLevel="1" x14ac:dyDescent="0.25">
      <c r="A20">
        <v>10211</v>
      </c>
      <c r="B20" t="str">
        <f>_xll.KeyName($C$3,$A20)</f>
        <v>Þjónustutekjur - Rekstur móðurfélags</v>
      </c>
      <c r="C20" s="8">
        <f>IFERROR(_xll.KeyLookup($C$3,C$8,C$9,$A20),"-")</f>
        <v>101000000</v>
      </c>
      <c r="D20" s="8">
        <f>IFERROR(_xll.KeyLookup($C$3,D$8,D$9,$A20),"-")</f>
        <v>0</v>
      </c>
      <c r="E20" s="8">
        <f>IFERROR(_xll.KeyLookup($C$3,E$8,E$9,$A20),"-")</f>
        <v>0</v>
      </c>
      <c r="F20" s="8" t="str">
        <f>IFERROR(_xll.KeyLookup($C$3,F$8,F$9,$A20),"-")</f>
        <v>-</v>
      </c>
      <c r="H20" s="8">
        <f>IFERROR(_xll.KeyLookup($C$3,H$8,H$9,$A20),"-")</f>
        <v>0</v>
      </c>
      <c r="I20" s="8">
        <f>IFERROR(_xll.KeyLookup($C$3,I$8,I$9,$A20),"-")</f>
        <v>0</v>
      </c>
      <c r="J20" s="8">
        <f>IFERROR(_xll.KeyLookup($C$3,J$8,J$9,$A20),"-")</f>
        <v>0</v>
      </c>
      <c r="K20" s="8">
        <f>IFERROR(_xll.KeyLookup($C$3,K$8,K$9,$A20),"-")</f>
        <v>0</v>
      </c>
      <c r="L20" s="8">
        <f>IFERROR(_xll.KeyLookup($C$3,L$8,L$9,$A20),"-")</f>
        <v>0</v>
      </c>
      <c r="M20" s="8">
        <f>IFERROR(_xll.KeyLookup($C$3,M$8,M$9,$A20),"-")</f>
        <v>0</v>
      </c>
    </row>
    <row r="21" spans="1:13" hidden="1" outlineLevel="1" x14ac:dyDescent="0.25">
      <c r="A21">
        <v>10212</v>
      </c>
      <c r="B21" t="str">
        <f>_xll.KeyName($C$3,$A21)</f>
        <v>Aðrar tekjur - Rekstur atvinnueigna</v>
      </c>
      <c r="C21" s="8">
        <f>IFERROR(_xll.KeyLookup($C$3,C$8,C$9,$A21),"-")</f>
        <v>25000000</v>
      </c>
      <c r="D21" s="8">
        <f>IFERROR(_xll.KeyLookup($C$3,D$8,D$9,$A21),"-")</f>
        <v>0</v>
      </c>
      <c r="E21" s="8">
        <f>IFERROR(_xll.KeyLookup($C$3,E$8,E$9,$A21),"-")</f>
        <v>0</v>
      </c>
      <c r="F21" s="8" t="str">
        <f>IFERROR(_xll.KeyLookup($C$3,F$8,F$9,$A21),"-")</f>
        <v>-</v>
      </c>
      <c r="H21" s="8">
        <f>IFERROR(_xll.KeyLookup($C$3,H$8,H$9,$A21),"-")</f>
        <v>0</v>
      </c>
      <c r="I21" s="8">
        <f>IFERROR(_xll.KeyLookup($C$3,I$8,I$9,$A21),"-")</f>
        <v>0</v>
      </c>
      <c r="J21" s="8">
        <f>IFERROR(_xll.KeyLookup($C$3,J$8,J$9,$A21),"-")</f>
        <v>0</v>
      </c>
      <c r="K21" s="8">
        <f>IFERROR(_xll.KeyLookup($C$3,K$8,K$9,$A21),"-")</f>
        <v>0</v>
      </c>
      <c r="L21" s="8">
        <f>IFERROR(_xll.KeyLookup($C$3,L$8,L$9,$A21),"-")</f>
        <v>0</v>
      </c>
      <c r="M21" s="8">
        <f>IFERROR(_xll.KeyLookup($C$3,M$8,M$9,$A21),"-")</f>
        <v>0</v>
      </c>
    </row>
    <row r="22" spans="1:13" hidden="1" outlineLevel="1" x14ac:dyDescent="0.25">
      <c r="A22">
        <v>10213</v>
      </c>
      <c r="B22" t="str">
        <f>_xll.KeyName($C$3,$A22)</f>
        <v>Tekjur innan samstæðu - Rekstur móðurfélags</v>
      </c>
      <c r="C22" s="8">
        <f>IFERROR(_xll.KeyLookup($C$3,C$8,C$9,$A22),"-")</f>
        <v>178000000</v>
      </c>
      <c r="D22" s="8">
        <f>IFERROR(_xll.KeyLookup($C$3,D$8,D$9,$A22),"-")</f>
        <v>116000000</v>
      </c>
      <c r="E22" s="8">
        <f>IFERROR(_xll.KeyLookup($C$3,E$8,E$9,$A22),"-")</f>
        <v>118000000</v>
      </c>
      <c r="F22" s="8" t="str">
        <f>IFERROR(_xll.KeyLookup($C$3,F$8,F$9,$A22),"-")</f>
        <v>-</v>
      </c>
      <c r="H22" s="8">
        <f>IFERROR(_xll.KeyLookup($C$3,H$8,H$9,$A22),"-")</f>
        <v>23000000</v>
      </c>
      <c r="I22" s="8">
        <f>IFERROR(_xll.KeyLookup($C$3,I$8,I$9,$A22),"-")</f>
        <v>32000000</v>
      </c>
      <c r="J22" s="8">
        <f>IFERROR(_xll.KeyLookup($C$3,J$8,J$9,$A22),"-")</f>
        <v>32000000</v>
      </c>
      <c r="K22" s="8">
        <f>IFERROR(_xll.KeyLookup($C$3,K$8,K$9,$A22),"-")</f>
        <v>33000000</v>
      </c>
      <c r="L22" s="8">
        <f>IFERROR(_xll.KeyLookup($C$3,L$8,L$9,$A22),"-")</f>
        <v>30000000</v>
      </c>
      <c r="M22" s="8">
        <f>IFERROR(_xll.KeyLookup($C$3,M$8,M$9,$A22),"-")</f>
        <v>33000000</v>
      </c>
    </row>
    <row r="23" spans="1:13" hidden="1" outlineLevel="1" x14ac:dyDescent="0.25">
      <c r="A23">
        <v>10214</v>
      </c>
      <c r="B23" t="str">
        <f>_xll.KeyName($C$3,$A23)</f>
        <v>Tekjur innan samstæðu - Jöfnunarfærslur</v>
      </c>
      <c r="C23" s="8">
        <f>IFERROR(_xll.KeyLookup($C$3,C$8,C$9,$A23),"-")</f>
        <v>-178000000</v>
      </c>
      <c r="D23" s="8">
        <f>IFERROR(_xll.KeyLookup($C$3,D$8,D$9,$A23),"-")</f>
        <v>-116000000</v>
      </c>
      <c r="E23" s="8">
        <f>IFERROR(_xll.KeyLookup($C$3,E$8,E$9,$A23),"-")</f>
        <v>-118000000</v>
      </c>
      <c r="F23" s="8" t="str">
        <f>IFERROR(_xll.KeyLookup($C$3,F$8,F$9,$A23),"-")</f>
        <v>-</v>
      </c>
      <c r="H23" s="8">
        <f>IFERROR(_xll.KeyLookup($C$3,H$8,H$9,$A23),"-")</f>
        <v>-23000000</v>
      </c>
      <c r="I23" s="8">
        <f>IFERROR(_xll.KeyLookup($C$3,I$8,I$9,$A23),"-")</f>
        <v>-32000000</v>
      </c>
      <c r="J23" s="8">
        <f>IFERROR(_xll.KeyLookup($C$3,J$8,J$9,$A23),"-")</f>
        <v>-32000000</v>
      </c>
      <c r="K23" s="8">
        <f>IFERROR(_xll.KeyLookup($C$3,K$8,K$9,$A23),"-")</f>
        <v>-33000000</v>
      </c>
      <c r="L23" s="8">
        <f>IFERROR(_xll.KeyLookup($C$3,L$8,L$9,$A23),"-")</f>
        <v>-30000000</v>
      </c>
      <c r="M23" s="8">
        <f>IFERROR(_xll.KeyLookup($C$3,M$8,M$9,$A23),"-")</f>
        <v>-33000000</v>
      </c>
    </row>
    <row r="24" spans="1:13" hidden="1" outlineLevel="1" x14ac:dyDescent="0.25">
      <c r="A24">
        <v>10215</v>
      </c>
      <c r="B24" t="str">
        <f>_xll.KeyName($C$3,$A24)</f>
        <v>Leigutekjur - Endurskipulagning eigna</v>
      </c>
      <c r="C24" s="8">
        <f>IFERROR(_xll.KeyLookup($C$3,C$8,C$9,$A24),"-")</f>
        <v>0</v>
      </c>
      <c r="D24" s="8">
        <f>IFERROR(_xll.KeyLookup($C$3,D$8,D$9,$A24),"-")</f>
        <v>0</v>
      </c>
      <c r="E24" s="8">
        <f>IFERROR(_xll.KeyLookup($C$3,E$8,E$9,$A24),"-")</f>
        <v>0</v>
      </c>
      <c r="F24" s="8" t="str">
        <f>IFERROR(_xll.KeyLookup($C$3,F$8,F$9,$A24),"-")</f>
        <v>-</v>
      </c>
      <c r="H24" s="8">
        <f>IFERROR(_xll.KeyLookup($C$3,H$8,H$9,$A24),"-")</f>
        <v>0</v>
      </c>
      <c r="I24" s="8">
        <f>IFERROR(_xll.KeyLookup($C$3,I$8,I$9,$A24),"-")</f>
        <v>0</v>
      </c>
      <c r="J24" s="8">
        <f>IFERROR(_xll.KeyLookup($C$3,J$8,J$9,$A24),"-")</f>
        <v>0</v>
      </c>
      <c r="K24" s="8">
        <f>IFERROR(_xll.KeyLookup($C$3,K$8,K$9,$A24),"-")</f>
        <v>0</v>
      </c>
      <c r="L24" s="8">
        <f>IFERROR(_xll.KeyLookup($C$3,L$8,L$9,$A24),"-")</f>
        <v>34000000</v>
      </c>
      <c r="M24" s="8">
        <f>IFERROR(_xll.KeyLookup($C$3,M$8,M$9,$A24),"-")</f>
        <v>111000000</v>
      </c>
    </row>
    <row r="25" spans="1:13" collapsed="1" x14ac:dyDescent="0.25">
      <c r="A25" s="11" t="s">
        <v>0</v>
      </c>
      <c r="B25" s="12" t="str">
        <f>_xll.KeyName($C$3,$A25)</f>
        <v>Revenues</v>
      </c>
      <c r="C25" s="13">
        <f>IFERROR(_xll.KeyLookup($C$3,C$8,C$9,$A25),"-")</f>
        <v>3484000000</v>
      </c>
      <c r="D25" s="13">
        <f>IFERROR(_xll.KeyLookup($C$3,D$8,D$9,$A25),"-")</f>
        <v>4043000000</v>
      </c>
      <c r="E25" s="13">
        <f>IFERROR(_xll.KeyLookup($C$3,E$8,E$9,$A25),"-")</f>
        <v>4765000000</v>
      </c>
      <c r="F25" s="13" t="str">
        <f>IFERROR(_xll.KeyLookup($C$3,F$8,F$9,$A25),"-")</f>
        <v>-</v>
      </c>
      <c r="G25" s="17"/>
      <c r="H25" s="13">
        <f>IFERROR(_xll.KeyLookup($C$3,H$8,H$9,$A25),"-")</f>
        <v>1150000000</v>
      </c>
      <c r="I25" s="13">
        <f>IFERROR(_xll.KeyLookup($C$3,I$8,I$9,$A25),"-")</f>
        <v>1277000000</v>
      </c>
      <c r="J25" s="13">
        <f>IFERROR(_xll.KeyLookup($C$3,J$8,J$9,$A25),"-")</f>
        <v>1307000000</v>
      </c>
      <c r="K25" s="13">
        <f>IFERROR(_xll.KeyLookup($C$3,K$8,K$9,$A25),"-")</f>
        <v>1242000000</v>
      </c>
      <c r="L25" s="13">
        <f>IFERROR(_xll.KeyLookup($C$3,L$8,L$9,$A25),"-")</f>
        <v>1369000000</v>
      </c>
      <c r="M25" s="13">
        <f>IFERROR(_xll.KeyLookup($C$3,M$8,M$9,$A25),"-")</f>
        <v>1417000000</v>
      </c>
    </row>
    <row r="26" spans="1:13" x14ac:dyDescent="0.25">
      <c r="A26" s="1">
        <v>115</v>
      </c>
      <c r="B26" t="str">
        <f>_xll.KeyName($C$3,$A26)</f>
        <v>Rekstrarkostnaður fjárfestingareigna</v>
      </c>
      <c r="C26" s="8">
        <f>IFERROR(_xll.KeyLookup($C$3,C$8,C$9,$A26),"-")</f>
        <v>-1123000000</v>
      </c>
      <c r="D26" s="8">
        <f>IFERROR(_xll.KeyLookup($C$3,D$8,D$9,$A26),"-")</f>
        <v>-1279000000</v>
      </c>
      <c r="E26" s="8">
        <f>IFERROR(_xll.KeyLookup($C$3,E$8,E$9,$A26),"-")</f>
        <v>-1438000000</v>
      </c>
      <c r="F26" s="8" t="str">
        <f>IFERROR(_xll.KeyLookup($C$3,F$8,F$9,$A26),"-")</f>
        <v>-</v>
      </c>
      <c r="H26" s="8">
        <f>IFERROR(_xll.KeyLookup($C$3,H$8,H$9,$A26),"-")</f>
        <v>-362000000</v>
      </c>
      <c r="I26" s="8">
        <f>IFERROR(_xll.KeyLookup($C$3,I$8,I$9,$A26),"-")</f>
        <v>-345000000</v>
      </c>
      <c r="J26" s="8">
        <f>IFERROR(_xll.KeyLookup($C$3,J$8,J$9,$A26),"-")</f>
        <v>-391000000</v>
      </c>
      <c r="K26" s="8">
        <f>IFERROR(_xll.KeyLookup($C$3,K$8,K$9,$A26),"-")</f>
        <v>-362000000</v>
      </c>
      <c r="L26" s="8">
        <f>IFERROR(_xll.KeyLookup($C$3,L$8,L$9,$A26),"-")</f>
        <v>-388000000</v>
      </c>
      <c r="M26" s="8">
        <f>IFERROR(_xll.KeyLookup($C$3,M$8,M$9,$A26),"-")</f>
        <v>-404000000</v>
      </c>
    </row>
    <row r="27" spans="1:13" x14ac:dyDescent="0.25">
      <c r="A27" s="11" t="s">
        <v>1</v>
      </c>
      <c r="B27" s="12" t="str">
        <f>_xll.KeyName($C$3,$A27)</f>
        <v>Gross Profit</v>
      </c>
      <c r="C27" s="13">
        <f>IFERROR(_xll.KeyLookup($C$3,C$8,C$9,$A27),"-")</f>
        <v>2361000000</v>
      </c>
      <c r="D27" s="13">
        <f>IFERROR(_xll.KeyLookup($C$3,D$8,D$9,$A27),"-")</f>
        <v>2764000000</v>
      </c>
      <c r="E27" s="13">
        <f>IFERROR(_xll.KeyLookup($C$3,E$8,E$9,$A27),"-")</f>
        <v>3327000000</v>
      </c>
      <c r="F27" s="13" t="str">
        <f>IFERROR(_xll.KeyLookup($C$3,F$8,F$9,$A27),"-")</f>
        <v>-</v>
      </c>
      <c r="G27" s="17"/>
      <c r="H27" s="13">
        <f>IFERROR(_xll.KeyLookup($C$3,H$8,H$9,$A27),"-")</f>
        <v>788000000</v>
      </c>
      <c r="I27" s="13">
        <f>IFERROR(_xll.KeyLookup($C$3,I$8,I$9,$A27),"-")</f>
        <v>932000000</v>
      </c>
      <c r="J27" s="13">
        <f>IFERROR(_xll.KeyLookup($C$3,J$8,J$9,$A27),"-")</f>
        <v>916000000</v>
      </c>
      <c r="K27" s="13">
        <f>IFERROR(_xll.KeyLookup($C$3,K$8,K$9,$A27),"-")</f>
        <v>880000000</v>
      </c>
      <c r="L27" s="13">
        <f>IFERROR(_xll.KeyLookup($C$3,L$8,L$9,$A27),"-")</f>
        <v>981000000</v>
      </c>
      <c r="M27" s="13">
        <f>IFERROR(_xll.KeyLookup($C$3,M$8,M$9,$A27),"-")</f>
        <v>1013000000</v>
      </c>
    </row>
    <row r="28" spans="1:13" x14ac:dyDescent="0.25">
      <c r="A28" s="1">
        <v>122</v>
      </c>
      <c r="B28" t="str">
        <f>_xll.KeyName($C$3,$A28)</f>
        <v>Stjórnunarkostnaður</v>
      </c>
      <c r="C28" s="8">
        <f>IFERROR(_xll.KeyLookup($C$3,C$8,C$9,$A28),"-")</f>
        <v>-312000000</v>
      </c>
      <c r="D28" s="8">
        <f>IFERROR(_xll.KeyLookup($C$3,D$8,D$9,$A28),"-")</f>
        <v>-290000000</v>
      </c>
      <c r="E28" s="8">
        <f>IFERROR(_xll.KeyLookup($C$3,E$8,E$9,$A28),"-")</f>
        <v>-292000000</v>
      </c>
      <c r="F28" s="8" t="str">
        <f>IFERROR(_xll.KeyLookup($C$3,F$8,F$9,$A28),"-")</f>
        <v>-</v>
      </c>
      <c r="H28" s="8">
        <f>IFERROR(_xll.KeyLookup($C$3,H$8,H$9,$A28),"-")</f>
        <v>-85000000</v>
      </c>
      <c r="I28" s="8">
        <f>IFERROR(_xll.KeyLookup($C$3,I$8,I$9,$A28),"-")</f>
        <v>-70000000</v>
      </c>
      <c r="J28" s="8">
        <f>IFERROR(_xll.KeyLookup($C$3,J$8,J$9,$A28),"-")</f>
        <v>-64000000</v>
      </c>
      <c r="K28" s="8">
        <f>IFERROR(_xll.KeyLookup($C$3,K$8,K$9,$A28),"-")</f>
        <v>-81000000</v>
      </c>
      <c r="L28" s="8">
        <f>IFERROR(_xll.KeyLookup($C$3,L$8,L$9,$A28),"-")</f>
        <v>-75000000</v>
      </c>
      <c r="M28" s="8">
        <f>IFERROR(_xll.KeyLookup($C$3,M$8,M$9,$A28),"-")</f>
        <v>-73000000</v>
      </c>
    </row>
    <row r="29" spans="1:13" x14ac:dyDescent="0.25">
      <c r="A29" s="1">
        <v>124</v>
      </c>
      <c r="B29" t="str">
        <f>_xll.KeyName($C$3,$A29)</f>
        <v>Skráningarkostnaður</v>
      </c>
      <c r="C29" s="8">
        <f>IFERROR(_xll.KeyLookup($C$3,C$8,C$9,$A29),"-")</f>
        <v>-68000000</v>
      </c>
      <c r="D29" s="8">
        <f>IFERROR(_xll.KeyLookup($C$3,D$8,D$9,$A29),"-")</f>
        <v>0</v>
      </c>
      <c r="E29" s="8">
        <f>IFERROR(_xll.KeyLookup($C$3,E$8,E$9,$A29),"-")</f>
        <v>0</v>
      </c>
      <c r="F29" s="8" t="str">
        <f>IFERROR(_xll.KeyLookup($C$3,F$8,F$9,$A29),"-")</f>
        <v>-</v>
      </c>
      <c r="H29" s="8">
        <f>IFERROR(_xll.KeyLookup($C$3,H$8,H$9,$A29),"-")</f>
        <v>0</v>
      </c>
      <c r="I29" s="8">
        <f>IFERROR(_xll.KeyLookup($C$3,I$8,I$9,$A29),"-")</f>
        <v>0</v>
      </c>
      <c r="J29" s="8">
        <f>IFERROR(_xll.KeyLookup($C$3,J$8,J$9,$A29),"-")</f>
        <v>0</v>
      </c>
      <c r="K29" s="8">
        <f>IFERROR(_xll.KeyLookup($C$3,K$8,K$9,$A29),"-")</f>
        <v>0</v>
      </c>
      <c r="L29" s="8">
        <f>IFERROR(_xll.KeyLookup($C$3,L$8,L$9,$A29),"-")</f>
        <v>0</v>
      </c>
      <c r="M29" s="8">
        <f>IFERROR(_xll.KeyLookup($C$3,M$8,M$9,$A29),"-")</f>
        <v>0</v>
      </c>
    </row>
    <row r="30" spans="1:13" x14ac:dyDescent="0.25">
      <c r="A30" s="11" t="s">
        <v>2</v>
      </c>
      <c r="B30" s="12" t="str">
        <f>_xll.KeyName($C$3,$A30)</f>
        <v>EBITDA</v>
      </c>
      <c r="C30" s="13">
        <f>IFERROR(_xll.KeyLookup($C$3,C$8,C$9,$A30),"-")</f>
        <v>1981000000</v>
      </c>
      <c r="D30" s="13">
        <f>IFERROR(_xll.KeyLookup($C$3,D$8,D$9,$A30),"-")</f>
        <v>2474000000</v>
      </c>
      <c r="E30" s="13">
        <f>IFERROR(_xll.KeyLookup($C$3,E$8,E$9,$A30),"-")</f>
        <v>3035000000</v>
      </c>
      <c r="F30" s="13" t="str">
        <f>IFERROR(_xll.KeyLookup($C$3,F$8,F$9,$A30),"-")</f>
        <v>-</v>
      </c>
      <c r="G30" s="17"/>
      <c r="H30" s="13">
        <f>IFERROR(_xll.KeyLookup($C$3,H$8,H$9,$A30),"-")</f>
        <v>703000000</v>
      </c>
      <c r="I30" s="13">
        <f>IFERROR(_xll.KeyLookup($C$3,I$8,I$9,$A30),"-")</f>
        <v>862000000</v>
      </c>
      <c r="J30" s="13">
        <f>IFERROR(_xll.KeyLookup($C$3,J$8,J$9,$A30),"-")</f>
        <v>852000000</v>
      </c>
      <c r="K30" s="13">
        <f>IFERROR(_xll.KeyLookup($C$3,K$8,K$9,$A30),"-")</f>
        <v>799000000</v>
      </c>
      <c r="L30" s="13">
        <f>IFERROR(_xll.KeyLookup($C$3,L$8,L$9,$A30),"-")</f>
        <v>906000000</v>
      </c>
      <c r="M30" s="13">
        <f>IFERROR(_xll.KeyLookup($C$3,M$8,M$9,$A30),"-")</f>
        <v>940000000</v>
      </c>
    </row>
    <row r="31" spans="1:13" x14ac:dyDescent="0.25">
      <c r="A31" s="1">
        <v>131</v>
      </c>
      <c r="B31" t="str">
        <f>_xll.KeyName($C$3,$A31)</f>
        <v>Söluhagnaður fjárfestingareigna</v>
      </c>
      <c r="C31" s="8">
        <f>IFERROR(_xll.KeyLookup($C$3,C$8,C$9,$A31),"-")</f>
        <v>770000000</v>
      </c>
      <c r="D31" s="8">
        <f>IFERROR(_xll.KeyLookup($C$3,D$8,D$9,$A31),"-")</f>
        <v>0</v>
      </c>
      <c r="E31" s="8">
        <f>IFERROR(_xll.KeyLookup($C$3,E$8,E$9,$A31),"-")</f>
        <v>0</v>
      </c>
      <c r="F31" s="8" t="str">
        <f>IFERROR(_xll.KeyLookup($C$3,F$8,F$9,$A31),"-")</f>
        <v>-</v>
      </c>
      <c r="H31" s="8">
        <f>IFERROR(_xll.KeyLookup($C$3,H$8,H$9,$A31),"-")</f>
        <v>0</v>
      </c>
      <c r="I31" s="8">
        <f>IFERROR(_xll.KeyLookup($C$3,I$8,I$9,$A31),"-")</f>
        <v>0</v>
      </c>
      <c r="J31" s="8">
        <f>IFERROR(_xll.KeyLookup($C$3,J$8,J$9,$A31),"-")</f>
        <v>0</v>
      </c>
      <c r="K31" s="8">
        <f>IFERROR(_xll.KeyLookup($C$3,K$8,K$9,$A31),"-")</f>
        <v>0</v>
      </c>
      <c r="L31" s="8">
        <f>IFERROR(_xll.KeyLookup($C$3,L$8,L$9,$A31),"-")</f>
        <v>0</v>
      </c>
      <c r="M31" s="8">
        <f>IFERROR(_xll.KeyLookup($C$3,M$8,M$9,$A31),"-")</f>
        <v>76000000</v>
      </c>
    </row>
    <row r="32" spans="1:13" hidden="1" outlineLevel="1" x14ac:dyDescent="0.25">
      <c r="A32" s="1">
        <v>13201</v>
      </c>
      <c r="B32" t="str">
        <f>_xll.KeyName($C$3,$A32)</f>
        <v>Matsbreyting fjárfestingareigna - Móðurfélag</v>
      </c>
      <c r="C32" s="8">
        <f>IFERROR(_xll.KeyLookup($C$3,C$8,C$9,$A32),"-")</f>
        <v>0</v>
      </c>
      <c r="D32" s="8">
        <f>IFERROR(_xll.KeyLookup($C$3,D$8,D$9,$A32),"-")</f>
        <v>0</v>
      </c>
      <c r="E32" s="8">
        <f>IFERROR(_xll.KeyLookup($C$3,E$8,E$9,$A32),"-")</f>
        <v>0</v>
      </c>
      <c r="F32" s="8" t="str">
        <f>IFERROR(_xll.KeyLookup($C$3,F$8,F$9,$A32),"-")</f>
        <v>-</v>
      </c>
      <c r="H32" s="8">
        <f>IFERROR(_xll.KeyLookup($C$3,H$8,H$9,$A32),"-")</f>
        <v>0</v>
      </c>
      <c r="I32" s="8">
        <f>IFERROR(_xll.KeyLookup($C$3,I$8,I$9,$A32),"-")</f>
        <v>0</v>
      </c>
      <c r="J32" s="8">
        <f>IFERROR(_xll.KeyLookup($C$3,J$8,J$9,$A32),"-")</f>
        <v>0</v>
      </c>
      <c r="K32" s="8">
        <f>IFERROR(_xll.KeyLookup($C$3,K$8,K$9,$A32),"-")</f>
        <v>0</v>
      </c>
      <c r="L32" s="8">
        <f>IFERROR(_xll.KeyLookup($C$3,L$8,L$9,$A32),"-")</f>
        <v>0</v>
      </c>
      <c r="M32" s="8">
        <f>IFERROR(_xll.KeyLookup($C$3,M$8,M$9,$A32),"-")</f>
        <v>0</v>
      </c>
    </row>
    <row r="33" spans="1:13" hidden="1" outlineLevel="1" x14ac:dyDescent="0.25">
      <c r="A33" s="1">
        <v>13202</v>
      </c>
      <c r="B33" t="str">
        <f>_xll.KeyName($C$3,$A33)</f>
        <v>Matsbreyting fjárfestingareigna - Atvinnueignir</v>
      </c>
      <c r="C33" s="8">
        <f>IFERROR(_xll.KeyLookup($C$3,C$8,C$9,$A33),"-")</f>
        <v>995000000</v>
      </c>
      <c r="D33" s="8">
        <f>IFERROR(_xll.KeyLookup($C$3,D$8,D$9,$A33),"-")</f>
        <v>1263000000</v>
      </c>
      <c r="E33" s="8">
        <f>IFERROR(_xll.KeyLookup($C$3,E$8,E$9,$A33),"-")</f>
        <v>218000000</v>
      </c>
      <c r="F33" s="8" t="str">
        <f>IFERROR(_xll.KeyLookup($C$3,F$8,F$9,$A33),"-")</f>
        <v>-</v>
      </c>
      <c r="H33" s="8">
        <f>IFERROR(_xll.KeyLookup($C$3,H$8,H$9,$A33),"-")</f>
        <v>-191000000</v>
      </c>
      <c r="I33" s="8">
        <f>IFERROR(_xll.KeyLookup($C$3,I$8,I$9,$A33),"-")</f>
        <v>102000000</v>
      </c>
      <c r="J33" s="8">
        <f>IFERROR(_xll.KeyLookup($C$3,J$8,J$9,$A33),"-")</f>
        <v>185000000</v>
      </c>
      <c r="K33" s="8">
        <f>IFERROR(_xll.KeyLookup($C$3,K$8,K$9,$A33),"-")</f>
        <v>299000000</v>
      </c>
      <c r="L33" s="8">
        <f>IFERROR(_xll.KeyLookup($C$3,L$8,L$9,$A33),"-")</f>
        <v>326000000</v>
      </c>
      <c r="M33" s="8">
        <f>IFERROR(_xll.KeyLookup($C$3,M$8,M$9,$A33),"-")</f>
        <v>373000000</v>
      </c>
    </row>
    <row r="34" spans="1:13" hidden="1" outlineLevel="1" x14ac:dyDescent="0.25">
      <c r="A34" s="1">
        <v>13203</v>
      </c>
      <c r="B34" t="str">
        <f>_xll.KeyName($C$3,$A34)</f>
        <v>Matsbreyting fjárfestingareigna - Smáralind</v>
      </c>
      <c r="C34" s="8">
        <f>IFERROR(_xll.KeyLookup($C$3,C$8,C$9,$A34),"-")</f>
        <v>853000000</v>
      </c>
      <c r="D34" s="8">
        <f>IFERROR(_xll.KeyLookup($C$3,D$8,D$9,$A34),"-")</f>
        <v>563000000</v>
      </c>
      <c r="E34" s="8">
        <f>IFERROR(_xll.KeyLookup($C$3,E$8,E$9,$A34),"-")</f>
        <v>701000000</v>
      </c>
      <c r="F34" s="8" t="str">
        <f>IFERROR(_xll.KeyLookup($C$3,F$8,F$9,$A34),"-")</f>
        <v>-</v>
      </c>
      <c r="H34" s="8">
        <f>IFERROR(_xll.KeyLookup($C$3,H$8,H$9,$A34),"-")</f>
        <v>270000000</v>
      </c>
      <c r="I34" s="8">
        <f>IFERROR(_xll.KeyLookup($C$3,I$8,I$9,$A34),"-")</f>
        <v>15000000</v>
      </c>
      <c r="J34" s="8">
        <f>IFERROR(_xll.KeyLookup($C$3,J$8,J$9,$A34),"-")</f>
        <v>361000000</v>
      </c>
      <c r="K34" s="8">
        <f>IFERROR(_xll.KeyLookup($C$3,K$8,K$9,$A34),"-")</f>
        <v>4000000</v>
      </c>
      <c r="L34" s="8">
        <f>IFERROR(_xll.KeyLookup($C$3,L$8,L$9,$A34),"-")</f>
        <v>166000000</v>
      </c>
      <c r="M34" s="8">
        <f>IFERROR(_xll.KeyLookup($C$3,M$8,M$9,$A34),"-")</f>
        <v>73000000</v>
      </c>
    </row>
    <row r="35" spans="1:13" hidden="1" outlineLevel="1" x14ac:dyDescent="0.25">
      <c r="A35" s="1">
        <v>13204</v>
      </c>
      <c r="B35" t="str">
        <f>_xll.KeyName($C$3,$A35)</f>
        <v>Matsbreyting fjárfestingareigna - Egilshöll</v>
      </c>
      <c r="C35" s="8">
        <f>IFERROR(_xll.KeyLookup($C$3,C$8,C$9,$A35),"-")</f>
        <v>549000000</v>
      </c>
      <c r="D35" s="8">
        <f>IFERROR(_xll.KeyLookup($C$3,D$8,D$9,$A35),"-")</f>
        <v>424000000</v>
      </c>
      <c r="E35" s="8">
        <f>IFERROR(_xll.KeyLookup($C$3,E$8,E$9,$A35),"-")</f>
        <v>287000000</v>
      </c>
      <c r="F35" s="8" t="str">
        <f>IFERROR(_xll.KeyLookup($C$3,F$8,F$9,$A35),"-")</f>
        <v>-</v>
      </c>
      <c r="H35" s="8">
        <f>IFERROR(_xll.KeyLookup($C$3,H$8,H$9,$A35),"-")</f>
        <v>133000000</v>
      </c>
      <c r="I35" s="8">
        <f>IFERROR(_xll.KeyLookup($C$3,I$8,I$9,$A35),"-")</f>
        <v>36000000</v>
      </c>
      <c r="J35" s="8">
        <f>IFERROR(_xll.KeyLookup($C$3,J$8,J$9,$A35),"-")</f>
        <v>30000000</v>
      </c>
      <c r="K35" s="8">
        <f>IFERROR(_xll.KeyLookup($C$3,K$8,K$9,$A35),"-")</f>
        <v>30000000</v>
      </c>
      <c r="L35" s="8">
        <f>IFERROR(_xll.KeyLookup($C$3,L$8,L$9,$A35),"-")</f>
        <v>213000000</v>
      </c>
      <c r="M35" s="8">
        <f>IFERROR(_xll.KeyLookup($C$3,M$8,M$9,$A35),"-")</f>
        <v>83000000</v>
      </c>
    </row>
    <row r="36" spans="1:13" hidden="1" outlineLevel="1" x14ac:dyDescent="0.25">
      <c r="A36" s="1">
        <v>13205</v>
      </c>
      <c r="B36" t="str">
        <f>_xll.KeyName($C$3,$A36)</f>
        <v>Matsbreyting fjárfestingareigna - Þróunareignir</v>
      </c>
      <c r="C36" s="8">
        <f>IFERROR(_xll.KeyLookup($C$3,C$8,C$9,$A36),"-")</f>
        <v>0</v>
      </c>
      <c r="D36" s="8">
        <f>IFERROR(_xll.KeyLookup($C$3,D$8,D$9,$A36),"-")</f>
        <v>0</v>
      </c>
      <c r="E36" s="8">
        <f>IFERROR(_xll.KeyLookup($C$3,E$8,E$9,$A36),"-")</f>
        <v>0</v>
      </c>
      <c r="F36" s="8" t="str">
        <f>IFERROR(_xll.KeyLookup($C$3,F$8,F$9,$A36),"-")</f>
        <v>-</v>
      </c>
      <c r="H36" s="8">
        <f>IFERROR(_xll.KeyLookup($C$3,H$8,H$9,$A36),"-")</f>
        <v>0</v>
      </c>
      <c r="I36" s="8">
        <f>IFERROR(_xll.KeyLookup($C$3,I$8,I$9,$A36),"-")</f>
        <v>0</v>
      </c>
      <c r="J36" s="8">
        <f>IFERROR(_xll.KeyLookup($C$3,J$8,J$9,$A36),"-")</f>
        <v>0</v>
      </c>
      <c r="K36" s="8">
        <f>IFERROR(_xll.KeyLookup($C$3,K$8,K$9,$A36),"-")</f>
        <v>0</v>
      </c>
      <c r="L36" s="8">
        <f>IFERROR(_xll.KeyLookup($C$3,L$8,L$9,$A36),"-")</f>
        <v>0</v>
      </c>
      <c r="M36" s="8">
        <f>IFERROR(_xll.KeyLookup($C$3,M$8,M$9,$A36),"-")</f>
        <v>0</v>
      </c>
    </row>
    <row r="37" spans="1:13" hidden="1" outlineLevel="1" x14ac:dyDescent="0.25">
      <c r="A37" s="1">
        <v>13206</v>
      </c>
      <c r="B37" t="str">
        <f>_xll.KeyName($C$3,$A37)</f>
        <v>Matsbreyting fjárfestingareigna - Endurskipulagning eigna</v>
      </c>
      <c r="C37" s="8">
        <f>IFERROR(_xll.KeyLookup($C$3,C$8,C$9,$A37),"-")</f>
        <v>0</v>
      </c>
      <c r="D37" s="8">
        <f>IFERROR(_xll.KeyLookup($C$3,D$8,D$9,$A37),"-")</f>
        <v>0</v>
      </c>
      <c r="E37" s="8">
        <f>IFERROR(_xll.KeyLookup($C$3,E$8,E$9,$A37),"-")</f>
        <v>0</v>
      </c>
      <c r="F37" s="8" t="str">
        <f>IFERROR(_xll.KeyLookup($C$3,F$8,F$9,$A37),"-")</f>
        <v>-</v>
      </c>
      <c r="H37" s="8">
        <f>IFERROR(_xll.KeyLookup($C$3,H$8,H$9,$A37),"-")</f>
        <v>0</v>
      </c>
      <c r="I37" s="8">
        <f>IFERROR(_xll.KeyLookup($C$3,I$8,I$9,$A37),"-")</f>
        <v>0</v>
      </c>
      <c r="J37" s="8">
        <f>IFERROR(_xll.KeyLookup($C$3,J$8,J$9,$A37),"-")</f>
        <v>0</v>
      </c>
      <c r="K37" s="8">
        <f>IFERROR(_xll.KeyLookup($C$3,K$8,K$9,$A37),"-")</f>
        <v>0</v>
      </c>
      <c r="L37" s="8">
        <f>IFERROR(_xll.KeyLookup($C$3,L$8,L$9,$A37),"-")</f>
        <v>9000000</v>
      </c>
      <c r="M37" s="8">
        <f>IFERROR(_xll.KeyLookup($C$3,M$8,M$9,$A37),"-")</f>
        <v>7000000</v>
      </c>
    </row>
    <row r="38" spans="1:13" collapsed="1" x14ac:dyDescent="0.25">
      <c r="A38" s="1">
        <v>132</v>
      </c>
      <c r="B38" t="str">
        <f>_xll.KeyName($C$3,$A38)</f>
        <v>Matsbreyting fjárfestingareigna</v>
      </c>
      <c r="C38" s="8">
        <f>IFERROR(_xll.KeyLookup($C$3,C$8,C$9,$A38),"-")</f>
        <v>2397000000</v>
      </c>
      <c r="D38" s="8">
        <f>IFERROR(_xll.KeyLookup($C$3,D$8,D$9,$A38),"-")</f>
        <v>2250000000</v>
      </c>
      <c r="E38" s="8">
        <f>IFERROR(_xll.KeyLookup($C$3,E$8,E$9,$A38),"-")</f>
        <v>1206000000</v>
      </c>
      <c r="F38" s="8" t="str">
        <f>IFERROR(_xll.KeyLookup($C$3,F$8,F$9,$A38),"-")</f>
        <v>-</v>
      </c>
      <c r="H38" s="8">
        <f>IFERROR(_xll.KeyLookup($C$3,H$8,H$9,$A38),"-")</f>
        <v>212000000</v>
      </c>
      <c r="I38" s="8">
        <f>IFERROR(_xll.KeyLookup($C$3,I$8,I$9,$A38),"-")</f>
        <v>153000000</v>
      </c>
      <c r="J38" s="8">
        <f>IFERROR(_xll.KeyLookup($C$3,J$8,J$9,$A38),"-")</f>
        <v>576000000</v>
      </c>
      <c r="K38" s="8">
        <f>IFERROR(_xll.KeyLookup($C$3,K$8,K$9,$A38),"-")</f>
        <v>333000000</v>
      </c>
      <c r="L38" s="8">
        <f>IFERROR(_xll.KeyLookup($C$3,L$8,L$9,$A38),"-")</f>
        <v>714000000</v>
      </c>
      <c r="M38" s="8">
        <f>IFERROR(_xll.KeyLookup($C$3,M$8,M$9,$A38),"-")</f>
        <v>536000000</v>
      </c>
    </row>
    <row r="39" spans="1:13" x14ac:dyDescent="0.25">
      <c r="A39" s="1">
        <v>133</v>
      </c>
      <c r="B39" t="str">
        <f>_xll.KeyName($C$3,$A39)</f>
        <v>Afskriftir</v>
      </c>
      <c r="C39" s="8">
        <f>IFERROR(_xll.KeyLookup($C$3,C$8,C$9,$A39),"-")</f>
        <v>-4000000</v>
      </c>
      <c r="D39" s="8">
        <f>IFERROR(_xll.KeyLookup($C$3,D$8,D$9,$A39),"-")</f>
        <v>-4000000</v>
      </c>
      <c r="E39" s="8">
        <f>IFERROR(_xll.KeyLookup($C$3,E$8,E$9,$A39),"-")</f>
        <v>0</v>
      </c>
      <c r="F39" s="8" t="str">
        <f>IFERROR(_xll.KeyLookup($C$3,F$8,F$9,$A39),"-")</f>
        <v>-</v>
      </c>
      <c r="H39" s="8">
        <f>IFERROR(_xll.KeyLookup($C$3,H$8,H$9,$A39),"-")</f>
        <v>0</v>
      </c>
      <c r="I39" s="8">
        <f>IFERROR(_xll.KeyLookup($C$3,I$8,I$9,$A39),"-")</f>
        <v>0</v>
      </c>
      <c r="J39" s="8">
        <f>IFERROR(_xll.KeyLookup($C$3,J$8,J$9,$A39),"-")</f>
        <v>0</v>
      </c>
      <c r="K39" s="8">
        <f>IFERROR(_xll.KeyLookup($C$3,K$8,K$9,$A39),"-")</f>
        <v>0</v>
      </c>
      <c r="L39" s="8">
        <f>IFERROR(_xll.KeyLookup($C$3,L$8,L$9,$A39),"-")</f>
        <v>0</v>
      </c>
      <c r="M39" s="8">
        <f>IFERROR(_xll.KeyLookup($C$3,M$8,M$9,$A39),"-")</f>
        <v>0</v>
      </c>
    </row>
    <row r="40" spans="1:13" x14ac:dyDescent="0.25">
      <c r="A40" s="11" t="s">
        <v>3</v>
      </c>
      <c r="B40" s="12" t="str">
        <f>_xll.KeyName($C$3,$A40)</f>
        <v>EBIT</v>
      </c>
      <c r="C40" s="13">
        <f>IFERROR(_xll.KeyLookup($C$3,C$8,C$9,$A40),"-")</f>
        <v>5144000000</v>
      </c>
      <c r="D40" s="13">
        <f>IFERROR(_xll.KeyLookup($C$3,D$8,D$9,$A40),"-")</f>
        <v>4720000000</v>
      </c>
      <c r="E40" s="13">
        <f>IFERROR(_xll.KeyLookup($C$3,E$8,E$9,$A40),"-")</f>
        <v>4241000000</v>
      </c>
      <c r="F40" s="13" t="str">
        <f>IFERROR(_xll.KeyLookup($C$3,F$8,F$9,$A40),"-")</f>
        <v>-</v>
      </c>
      <c r="G40" s="17"/>
      <c r="H40" s="13">
        <f>IFERROR(_xll.KeyLookup($C$3,H$8,H$9,$A40),"-")</f>
        <v>915000000</v>
      </c>
      <c r="I40" s="13">
        <f>IFERROR(_xll.KeyLookup($C$3,I$8,I$9,$A40),"-")</f>
        <v>1015000000</v>
      </c>
      <c r="J40" s="13">
        <f>IFERROR(_xll.KeyLookup($C$3,J$8,J$9,$A40),"-")</f>
        <v>1428000000</v>
      </c>
      <c r="K40" s="13">
        <f>IFERROR(_xll.KeyLookup($C$3,K$8,K$9,$A40),"-")</f>
        <v>1132000000</v>
      </c>
      <c r="L40" s="13">
        <f>IFERROR(_xll.KeyLookup($C$3,L$8,L$9,$A40),"-")</f>
        <v>1620000000</v>
      </c>
      <c r="M40" s="13">
        <f>IFERROR(_xll.KeyLookup($C$3,M$8,M$9,$A40),"-")</f>
        <v>1552000000</v>
      </c>
    </row>
    <row r="41" spans="1:13" x14ac:dyDescent="0.25">
      <c r="A41" s="1">
        <v>151</v>
      </c>
      <c r="B41" t="str">
        <f>_xll.KeyName($C$3,$A41)</f>
        <v>Tekjuskattur</v>
      </c>
      <c r="C41" s="8">
        <f>IFERROR(_xll.KeyLookup($C$3,C$8,C$9,$A41),"-")</f>
        <v>-711000000</v>
      </c>
      <c r="D41" s="8">
        <f>IFERROR(_xll.KeyLookup($C$3,D$8,D$9,$A41),"-")</f>
        <v>-609000000</v>
      </c>
      <c r="E41" s="8">
        <f>IFERROR(_xll.KeyLookup($C$3,E$8,E$9,$A41),"-")</f>
        <v>-551000000</v>
      </c>
      <c r="F41" s="8" t="str">
        <f>IFERROR(_xll.KeyLookup($C$3,F$8,F$9,$A41),"-")</f>
        <v>-</v>
      </c>
      <c r="H41" s="8">
        <f>IFERROR(_xll.KeyLookup($C$3,H$8,H$9,$A41),"-")</f>
        <v>-89000000</v>
      </c>
      <c r="I41" s="8">
        <f>IFERROR(_xll.KeyLookup($C$3,I$8,I$9,$A41),"-")</f>
        <v>-108000000</v>
      </c>
      <c r="J41" s="8">
        <f>IFERROR(_xll.KeyLookup($C$3,J$8,J$9,$A41),"-")</f>
        <v>-255000000</v>
      </c>
      <c r="K41" s="8">
        <f>IFERROR(_xll.KeyLookup($C$3,K$8,K$9,$A41),"-")</f>
        <v>-144000000</v>
      </c>
      <c r="L41" s="8">
        <f>IFERROR(_xll.KeyLookup($C$3,L$8,L$9,$A41),"-")</f>
        <v>-160000000</v>
      </c>
      <c r="M41" s="8">
        <f>IFERROR(_xll.KeyLookup($C$3,M$8,M$9,$A41),"-")</f>
        <v>-163000000</v>
      </c>
    </row>
    <row r="42" spans="1:13" x14ac:dyDescent="0.25">
      <c r="A42" s="11" t="s">
        <v>4</v>
      </c>
      <c r="B42" s="12" t="str">
        <f>_xll.KeyName($C$3,$A42)</f>
        <v>Earnings</v>
      </c>
      <c r="C42" s="13">
        <f>IFERROR(_xll.KeyLookup($C$3,C$8,C$9,$A42),"-")</f>
        <v>2599000000</v>
      </c>
      <c r="D42" s="13">
        <f>IFERROR(_xll.KeyLookup($C$3,D$8,D$9,$A42),"-")</f>
        <v>2434000000</v>
      </c>
      <c r="E42" s="13">
        <f>IFERROR(_xll.KeyLookup($C$3,E$8,E$9,$A42),"-")</f>
        <v>2229000000</v>
      </c>
      <c r="F42" s="13" t="str">
        <f>IFERROR(_xll.KeyLookup($C$3,F$8,F$9,$A42),"-")</f>
        <v>-</v>
      </c>
      <c r="G42" s="17"/>
      <c r="H42" s="13">
        <f>IFERROR(_xll.KeyLookup($C$3,H$8,H$9,$A42),"-")</f>
        <v>353000000</v>
      </c>
      <c r="I42" s="13">
        <f>IFERROR(_xll.KeyLookup($C$3,I$8,I$9,$A42),"-")</f>
        <v>432000000</v>
      </c>
      <c r="J42" s="13">
        <f>IFERROR(_xll.KeyLookup($C$3,J$8,J$9,$A42),"-")</f>
        <v>1047000000</v>
      </c>
      <c r="K42" s="13">
        <f>IFERROR(_xll.KeyLookup($C$3,K$8,K$9,$A42),"-")</f>
        <v>574000000</v>
      </c>
      <c r="L42" s="13">
        <f>IFERROR(_xll.KeyLookup($C$3,L$8,L$9,$A42),"-")</f>
        <v>640000000</v>
      </c>
      <c r="M42" s="13">
        <f>IFERROR(_xll.KeyLookup($C$3,M$8,M$9,$A42),"-")</f>
        <v>652000000</v>
      </c>
    </row>
    <row r="43" spans="1:13" x14ac:dyDescent="0.25">
      <c r="A43"/>
    </row>
    <row r="44" spans="1:13" ht="21" x14ac:dyDescent="0.35">
      <c r="A44"/>
      <c r="B44" s="6" t="s">
        <v>35</v>
      </c>
      <c r="C44" s="2">
        <v>2012</v>
      </c>
      <c r="D44" s="2">
        <v>2013</v>
      </c>
      <c r="E44" s="2">
        <v>2014</v>
      </c>
      <c r="F44" s="2">
        <v>2015</v>
      </c>
      <c r="G44" s="16"/>
      <c r="H44" s="2">
        <v>2014</v>
      </c>
      <c r="I44" s="2">
        <v>2014</v>
      </c>
      <c r="J44" s="2">
        <v>2014</v>
      </c>
      <c r="K44" s="2">
        <v>2015</v>
      </c>
      <c r="L44" s="2">
        <v>2015</v>
      </c>
      <c r="M44" s="2">
        <v>2015</v>
      </c>
    </row>
    <row r="45" spans="1:13" x14ac:dyDescent="0.25">
      <c r="A45" s="4" t="s">
        <v>23</v>
      </c>
      <c r="B45" s="5" t="s">
        <v>22</v>
      </c>
      <c r="C45" s="3" t="s">
        <v>5</v>
      </c>
      <c r="D45" s="3" t="s">
        <v>5</v>
      </c>
      <c r="E45" s="3" t="s">
        <v>5</v>
      </c>
      <c r="F45" s="3" t="s">
        <v>5</v>
      </c>
      <c r="G45" s="16"/>
      <c r="H45" s="3" t="s">
        <v>29</v>
      </c>
      <c r="I45" s="3" t="s">
        <v>28</v>
      </c>
      <c r="J45" s="3" t="s">
        <v>31</v>
      </c>
      <c r="K45" s="3" t="s">
        <v>30</v>
      </c>
      <c r="L45" s="3" t="s">
        <v>29</v>
      </c>
      <c r="M45" s="3" t="s">
        <v>28</v>
      </c>
    </row>
    <row r="46" spans="1:13" hidden="1" outlineLevel="1" x14ac:dyDescent="0.25">
      <c r="A46" s="1">
        <v>211</v>
      </c>
      <c r="B46" t="str">
        <f>_xll.KeyName($C$3,$A46)</f>
        <v>Fjárfestingareignir</v>
      </c>
      <c r="C46" s="8">
        <f>IFERROR(_xll.KeyLookup($C$3,C$8,C$9,$A46),"-")</f>
        <v>30113000000</v>
      </c>
      <c r="D46" s="8">
        <f>IFERROR(_xll.KeyLookup($C$3,D$8,D$9,$A46),"-")</f>
        <v>40122000000</v>
      </c>
      <c r="E46" s="8">
        <f>IFERROR(_xll.KeyLookup($C$3,E$8,E$9,$A46),"-")</f>
        <v>53637000000</v>
      </c>
      <c r="F46" s="8" t="str">
        <f>IFERROR(_xll.KeyLookup($C$3,F$8,F$9,$A46),"-")</f>
        <v>-</v>
      </c>
      <c r="H46" s="8">
        <f>IFERROR(_xll.KeyLookup($C$3,H$8,H$9,$A46),"-")</f>
        <v>51474000000</v>
      </c>
      <c r="I46" s="8">
        <f>IFERROR(_xll.KeyLookup($C$3,I$8,I$9,$A46),"-")</f>
        <v>52140000000</v>
      </c>
      <c r="J46" s="8">
        <f>IFERROR(_xll.KeyLookup($C$3,J$8,J$9,$A46),"-")</f>
        <v>53637000000</v>
      </c>
      <c r="K46" s="8">
        <f>IFERROR(_xll.KeyLookup($C$3,K$8,K$9,$A46),"-")</f>
        <v>53664000000</v>
      </c>
      <c r="L46" s="8">
        <f>IFERROR(_xll.KeyLookup($C$3,L$8,L$9,$A46),"-")</f>
        <v>60791000000</v>
      </c>
      <c r="M46" s="8">
        <f>IFERROR(_xll.KeyLookup($C$3,M$8,M$9,$A46),"-")</f>
        <v>61594000000</v>
      </c>
    </row>
    <row r="47" spans="1:13" hidden="1" outlineLevel="1" x14ac:dyDescent="0.25">
      <c r="A47">
        <v>214</v>
      </c>
      <c r="B47" t="str">
        <f>_xll.KeyName($C$3,$A47)</f>
        <v>Eignir til eigin nota</v>
      </c>
      <c r="C47" s="8">
        <f>IFERROR(_xll.KeyLookup($C$3,C$8,C$9,$A47),"-")</f>
        <v>23000000</v>
      </c>
      <c r="D47" s="8">
        <f>IFERROR(_xll.KeyLookup($C$3,D$8,D$9,$A47),"-")</f>
        <v>27000000</v>
      </c>
      <c r="E47" s="8">
        <f>IFERROR(_xll.KeyLookup($C$3,E$8,E$9,$A47),"-")</f>
        <v>58000000</v>
      </c>
      <c r="F47" s="8" t="str">
        <f>IFERROR(_xll.KeyLookup($C$3,F$8,F$9,$A47),"-")</f>
        <v>-</v>
      </c>
      <c r="H47" s="8">
        <f>IFERROR(_xll.KeyLookup($C$3,H$8,H$9,$A47),"-")</f>
        <v>55000000</v>
      </c>
      <c r="I47" s="8">
        <f>IFERROR(_xll.KeyLookup($C$3,I$8,I$9,$A47),"-")</f>
        <v>55000000</v>
      </c>
      <c r="J47" s="8">
        <f>IFERROR(_xll.KeyLookup($C$3,J$8,J$9,$A47),"-")</f>
        <v>58000000</v>
      </c>
      <c r="K47" s="8">
        <f>IFERROR(_xll.KeyLookup($C$3,K$8,K$9,$A47),"-")</f>
        <v>57000000</v>
      </c>
      <c r="L47" s="8">
        <f>IFERROR(_xll.KeyLookup($C$3,L$8,L$9,$A47),"-")</f>
        <v>84000000</v>
      </c>
      <c r="M47" s="8">
        <f>IFERROR(_xll.KeyLookup($C$3,M$8,M$9,$A47),"-")</f>
        <v>83000000</v>
      </c>
    </row>
    <row r="48" spans="1:13" hidden="1" outlineLevel="1" x14ac:dyDescent="0.25">
      <c r="A48">
        <v>216</v>
      </c>
      <c r="B48" t="str">
        <f>_xll.KeyName($C$3,$A48)</f>
        <v>Áhættufjármunir og langtímakröfur</v>
      </c>
      <c r="C48" s="8">
        <f>IFERROR(_xll.KeyLookup($C$3,C$8,C$9,$A48),"-")</f>
        <v>0</v>
      </c>
      <c r="D48" s="8">
        <f>IFERROR(_xll.KeyLookup($C$3,D$8,D$9,$A48),"-")</f>
        <v>0</v>
      </c>
      <c r="E48" s="8">
        <f>IFERROR(_xll.KeyLookup($C$3,E$8,E$9,$A48),"-")</f>
        <v>0</v>
      </c>
      <c r="F48" s="8" t="str">
        <f>IFERROR(_xll.KeyLookup($C$3,F$8,F$9,$A48),"-")</f>
        <v>-</v>
      </c>
      <c r="H48" s="8">
        <f>IFERROR(_xll.KeyLookup($C$3,H$8,H$9,$A48),"-")</f>
        <v>0</v>
      </c>
      <c r="I48" s="8">
        <f>IFERROR(_xll.KeyLookup($C$3,I$8,I$9,$A48),"-")</f>
        <v>0</v>
      </c>
      <c r="J48" s="8">
        <f>IFERROR(_xll.KeyLookup($C$3,J$8,J$9,$A48),"-")</f>
        <v>0</v>
      </c>
      <c r="K48" s="8">
        <f>IFERROR(_xll.KeyLookup($C$3,K$8,K$9,$A48),"-")</f>
        <v>0</v>
      </c>
      <c r="L48" s="8">
        <f>IFERROR(_xll.KeyLookup($C$3,L$8,L$9,$A48),"-")</f>
        <v>0</v>
      </c>
      <c r="M48" s="8">
        <f>IFERROR(_xll.KeyLookup($C$3,M$8,M$9,$A48),"-")</f>
        <v>0</v>
      </c>
    </row>
    <row r="49" spans="1:13" hidden="1" outlineLevel="1" x14ac:dyDescent="0.25">
      <c r="A49">
        <v>218</v>
      </c>
      <c r="B49" t="str">
        <f>_xll.KeyName($C$3,$A49)</f>
        <v>Ógreitt söluverð fjárfestingareigna</v>
      </c>
      <c r="C49" s="8">
        <f>IFERROR(_xll.KeyLookup($C$3,C$8,C$9,$A49),"-")</f>
        <v>0</v>
      </c>
      <c r="D49" s="8">
        <f>IFERROR(_xll.KeyLookup($C$3,D$8,D$9,$A49),"-")</f>
        <v>0</v>
      </c>
      <c r="E49" s="8">
        <f>IFERROR(_xll.KeyLookup($C$3,E$8,E$9,$A49),"-")</f>
        <v>0</v>
      </c>
      <c r="F49" s="8" t="str">
        <f>IFERROR(_xll.KeyLookup($C$3,F$8,F$9,$A49),"-")</f>
        <v>-</v>
      </c>
      <c r="H49" s="8">
        <f>IFERROR(_xll.KeyLookup($C$3,H$8,H$9,$A49),"-")</f>
        <v>0</v>
      </c>
      <c r="I49" s="8">
        <f>IFERROR(_xll.KeyLookup($C$3,I$8,I$9,$A49),"-")</f>
        <v>0</v>
      </c>
      <c r="J49" s="8">
        <f>IFERROR(_xll.KeyLookup($C$3,J$8,J$9,$A49),"-")</f>
        <v>0</v>
      </c>
      <c r="K49" s="8">
        <f>IFERROR(_xll.KeyLookup($C$3,K$8,K$9,$A49),"-")</f>
        <v>0</v>
      </c>
      <c r="L49" s="8">
        <f>IFERROR(_xll.KeyLookup($C$3,L$8,L$9,$A49),"-")</f>
        <v>0</v>
      </c>
      <c r="M49" s="8">
        <f>IFERROR(_xll.KeyLookup($C$3,M$8,M$9,$A49),"-")</f>
        <v>0</v>
      </c>
    </row>
    <row r="50" spans="1:13" collapsed="1" x14ac:dyDescent="0.25">
      <c r="A50" s="11" t="s">
        <v>6</v>
      </c>
      <c r="B50" s="12" t="str">
        <f>_xll.KeyName($C$3,$A50)</f>
        <v>Non Current Assets</v>
      </c>
      <c r="C50" s="13">
        <f>IFERROR(_xll.KeyLookup($C$3,C$8,C$9,$A50),"-")</f>
        <v>30136000000</v>
      </c>
      <c r="D50" s="13">
        <f>IFERROR(_xll.KeyLookup($C$3,D$8,D$9,$A50),"-")</f>
        <v>40149000000</v>
      </c>
      <c r="E50" s="13">
        <f>IFERROR(_xll.KeyLookup($C$3,E$8,E$9,$A50),"-")</f>
        <v>53695000000</v>
      </c>
      <c r="F50" s="13" t="str">
        <f>IFERROR(_xll.KeyLookup($C$3,F$8,F$9,$A50),"-")</f>
        <v>-</v>
      </c>
      <c r="G50" s="17"/>
      <c r="H50" s="13">
        <f>IFERROR(_xll.KeyLookup($C$3,H$8,H$9,$A50),"-")</f>
        <v>51529000000</v>
      </c>
      <c r="I50" s="13">
        <f>IFERROR(_xll.KeyLookup($C$3,I$8,I$9,$A50),"-")</f>
        <v>52195000000</v>
      </c>
      <c r="J50" s="13">
        <f>IFERROR(_xll.KeyLookup($C$3,J$8,J$9,$A50),"-")</f>
        <v>53695000000</v>
      </c>
      <c r="K50" s="13">
        <f>IFERROR(_xll.KeyLookup($C$3,K$8,K$9,$A50),"-")</f>
        <v>53721000000</v>
      </c>
      <c r="L50" s="13">
        <f>IFERROR(_xll.KeyLookup($C$3,L$8,L$9,$A50),"-")</f>
        <v>60875000000</v>
      </c>
      <c r="M50" s="13">
        <f>IFERROR(_xll.KeyLookup($C$3,M$8,M$9,$A50),"-")</f>
        <v>61677000000</v>
      </c>
    </row>
    <row r="51" spans="1:13" hidden="1" outlineLevel="1" x14ac:dyDescent="0.25">
      <c r="A51">
        <v>222</v>
      </c>
      <c r="B51" t="str">
        <f>_xll.KeyName($C$3,$A51)</f>
        <v>Viðskiptakröfur og aðrar skammtímakröfur</v>
      </c>
      <c r="C51" s="8">
        <f>IFERROR(_xll.KeyLookup($C$3,C$8,C$9,$A51),"-")</f>
        <v>259000000</v>
      </c>
      <c r="D51" s="8">
        <f>IFERROR(_xll.KeyLookup($C$3,D$8,D$9,$A51),"-")</f>
        <v>338000000</v>
      </c>
      <c r="E51" s="8">
        <f>IFERROR(_xll.KeyLookup($C$3,E$8,E$9,$A51),"-")</f>
        <v>389000000</v>
      </c>
      <c r="F51" s="8" t="str">
        <f>IFERROR(_xll.KeyLookup($C$3,F$8,F$9,$A51),"-")</f>
        <v>-</v>
      </c>
      <c r="H51" s="8">
        <f>IFERROR(_xll.KeyLookup($C$3,H$8,H$9,$A51),"-")</f>
        <v>396000000</v>
      </c>
      <c r="I51" s="8">
        <f>IFERROR(_xll.KeyLookup($C$3,I$8,I$9,$A51),"-")</f>
        <v>395000000</v>
      </c>
      <c r="J51" s="8">
        <f>IFERROR(_xll.KeyLookup($C$3,J$8,J$9,$A51),"-")</f>
        <v>389000000</v>
      </c>
      <c r="K51" s="8">
        <f>IFERROR(_xll.KeyLookup($C$3,K$8,K$9,$A51),"-")</f>
        <v>497000000</v>
      </c>
      <c r="L51" s="8">
        <f>IFERROR(_xll.KeyLookup($C$3,L$8,L$9,$A51),"-")</f>
        <v>660000000</v>
      </c>
      <c r="M51" s="8">
        <f>IFERROR(_xll.KeyLookup($C$3,M$8,M$9,$A51),"-")</f>
        <v>678000000</v>
      </c>
    </row>
    <row r="52" spans="1:13" hidden="1" outlineLevel="1" x14ac:dyDescent="0.25">
      <c r="A52">
        <v>224</v>
      </c>
      <c r="B52" t="str">
        <f>_xll.KeyName($C$3,$A52)</f>
        <v>Kröfur á tengd félög</v>
      </c>
      <c r="C52" s="8">
        <f>IFERROR(_xll.KeyLookup($C$3,C$8,C$9,$A52),"-")</f>
        <v>90000000</v>
      </c>
      <c r="D52" s="8">
        <f>IFERROR(_xll.KeyLookup($C$3,D$8,D$9,$A52),"-")</f>
        <v>0</v>
      </c>
      <c r="E52" s="8">
        <f>IFERROR(_xll.KeyLookup($C$3,E$8,E$9,$A52),"-")</f>
        <v>0</v>
      </c>
      <c r="F52" s="8" t="str">
        <f>IFERROR(_xll.KeyLookup($C$3,F$8,F$9,$A52),"-")</f>
        <v>-</v>
      </c>
      <c r="H52" s="8">
        <f>IFERROR(_xll.KeyLookup($C$3,H$8,H$9,$A52),"-")</f>
        <v>0</v>
      </c>
      <c r="I52" s="8">
        <f>IFERROR(_xll.KeyLookup($C$3,I$8,I$9,$A52),"-")</f>
        <v>0</v>
      </c>
      <c r="J52" s="8">
        <f>IFERROR(_xll.KeyLookup($C$3,J$8,J$9,$A52),"-")</f>
        <v>0</v>
      </c>
      <c r="K52" s="8">
        <f>IFERROR(_xll.KeyLookup($C$3,K$8,K$9,$A52),"-")</f>
        <v>0</v>
      </c>
      <c r="L52" s="8">
        <f>IFERROR(_xll.KeyLookup($C$3,L$8,L$9,$A52),"-")</f>
        <v>0</v>
      </c>
      <c r="M52" s="8">
        <f>IFERROR(_xll.KeyLookup($C$3,M$8,M$9,$A52),"-")</f>
        <v>0</v>
      </c>
    </row>
    <row r="53" spans="1:13" hidden="1" outlineLevel="1" x14ac:dyDescent="0.25">
      <c r="A53">
        <v>225</v>
      </c>
      <c r="B53" t="str">
        <f>_xll.KeyName($C$3,$A53)</f>
        <v>Fyrirframgreiddur kostnaður</v>
      </c>
      <c r="C53" s="8">
        <f>IFERROR(_xll.KeyLookup($C$3,C$8,C$9,$A53),"-")</f>
        <v>0</v>
      </c>
      <c r="D53" s="8">
        <f>IFERROR(_xll.KeyLookup($C$3,D$8,D$9,$A53),"-")</f>
        <v>0</v>
      </c>
      <c r="E53" s="8">
        <f>IFERROR(_xll.KeyLookup($C$3,E$8,E$9,$A53),"-")</f>
        <v>0</v>
      </c>
      <c r="F53" s="8" t="str">
        <f>IFERROR(_xll.KeyLookup($C$3,F$8,F$9,$A53),"-")</f>
        <v>-</v>
      </c>
      <c r="H53" s="8">
        <f>IFERROR(_xll.KeyLookup($C$3,H$8,H$9,$A53),"-")</f>
        <v>64000000</v>
      </c>
      <c r="I53" s="8">
        <f>IFERROR(_xll.KeyLookup($C$3,I$8,I$9,$A53),"-")</f>
        <v>118000000</v>
      </c>
      <c r="J53" s="8">
        <f>IFERROR(_xll.KeyLookup($C$3,J$8,J$9,$A53),"-")</f>
        <v>0</v>
      </c>
      <c r="K53" s="8">
        <f>IFERROR(_xll.KeyLookup($C$3,K$8,K$9,$A53),"-")</f>
        <v>0</v>
      </c>
      <c r="L53" s="8">
        <f>IFERROR(_xll.KeyLookup($C$3,L$8,L$9,$A53),"-")</f>
        <v>68000000</v>
      </c>
      <c r="M53" s="8">
        <f>IFERROR(_xll.KeyLookup($C$3,M$8,M$9,$A53),"-")</f>
        <v>160000000</v>
      </c>
    </row>
    <row r="54" spans="1:13" hidden="1" outlineLevel="1" x14ac:dyDescent="0.25">
      <c r="A54">
        <v>226</v>
      </c>
      <c r="B54" t="str">
        <f>_xll.KeyName($C$3,$A54)</f>
        <v>Handbært fé</v>
      </c>
      <c r="C54" s="8">
        <f>IFERROR(_xll.KeyLookup($C$3,C$8,C$9,$A54),"-")</f>
        <v>1702000000</v>
      </c>
      <c r="D54" s="8">
        <f>IFERROR(_xll.KeyLookup($C$3,D$8,D$9,$A54),"-")</f>
        <v>573000000</v>
      </c>
      <c r="E54" s="8">
        <f>IFERROR(_xll.KeyLookup($C$3,E$8,E$9,$A54),"-")</f>
        <v>647000000</v>
      </c>
      <c r="F54" s="8" t="str">
        <f>IFERROR(_xll.KeyLookup($C$3,F$8,F$9,$A54),"-")</f>
        <v>-</v>
      </c>
      <c r="H54" s="8">
        <f>IFERROR(_xll.KeyLookup($C$3,H$8,H$9,$A54),"-")</f>
        <v>413000000</v>
      </c>
      <c r="I54" s="8">
        <f>IFERROR(_xll.KeyLookup($C$3,I$8,I$9,$A54),"-")</f>
        <v>195000000</v>
      </c>
      <c r="J54" s="8">
        <f>IFERROR(_xll.KeyLookup($C$3,J$8,J$9,$A54),"-")</f>
        <v>647000000</v>
      </c>
      <c r="K54" s="8">
        <f>IFERROR(_xll.KeyLookup($C$3,K$8,K$9,$A54),"-")</f>
        <v>696000000</v>
      </c>
      <c r="L54" s="8">
        <f>IFERROR(_xll.KeyLookup($C$3,L$8,L$9,$A54),"-")</f>
        <v>595000000</v>
      </c>
      <c r="M54" s="8">
        <f>IFERROR(_xll.KeyLookup($C$3,M$8,M$9,$A54),"-")</f>
        <v>686000000</v>
      </c>
    </row>
    <row r="55" spans="1:13" hidden="1" outlineLevel="1" x14ac:dyDescent="0.25">
      <c r="A55">
        <v>228</v>
      </c>
      <c r="B55" t="str">
        <f>_xll.KeyName($C$3,$A55)</f>
        <v>Næsta árs afborgun langtímakrafna</v>
      </c>
      <c r="C55" s="8">
        <f>IFERROR(_xll.KeyLookup($C$3,C$8,C$9,$A55),"-")</f>
        <v>7000000</v>
      </c>
      <c r="D55" s="8">
        <f>IFERROR(_xll.KeyLookup($C$3,D$8,D$9,$A55),"-")</f>
        <v>0</v>
      </c>
      <c r="E55" s="8">
        <f>IFERROR(_xll.KeyLookup($C$3,E$8,E$9,$A55),"-")</f>
        <v>0</v>
      </c>
      <c r="F55" s="8" t="str">
        <f>IFERROR(_xll.KeyLookup($C$3,F$8,F$9,$A55),"-")</f>
        <v>-</v>
      </c>
      <c r="H55" s="8">
        <f>IFERROR(_xll.KeyLookup($C$3,H$8,H$9,$A55),"-")</f>
        <v>0</v>
      </c>
      <c r="I55" s="8">
        <f>IFERROR(_xll.KeyLookup($C$3,I$8,I$9,$A55),"-")</f>
        <v>0</v>
      </c>
      <c r="J55" s="8">
        <f>IFERROR(_xll.KeyLookup($C$3,J$8,J$9,$A55),"-")</f>
        <v>0</v>
      </c>
      <c r="K55" s="8">
        <f>IFERROR(_xll.KeyLookup($C$3,K$8,K$9,$A55),"-")</f>
        <v>0</v>
      </c>
      <c r="L55" s="8">
        <f>IFERROR(_xll.KeyLookup($C$3,L$8,L$9,$A55),"-")</f>
        <v>0</v>
      </c>
      <c r="M55" s="8">
        <f>IFERROR(_xll.KeyLookup($C$3,M$8,M$9,$A55),"-")</f>
        <v>0</v>
      </c>
    </row>
    <row r="56" spans="1:13" collapsed="1" x14ac:dyDescent="0.25">
      <c r="A56" s="11" t="s">
        <v>7</v>
      </c>
      <c r="B56" s="12" t="str">
        <f>_xll.KeyName($C$3,$A56)</f>
        <v>Current Assets</v>
      </c>
      <c r="C56" s="13">
        <f>IFERROR(_xll.KeyLookup($C$3,C$8,C$9,$A56),"-")</f>
        <v>2058000000</v>
      </c>
      <c r="D56" s="13">
        <f>IFERROR(_xll.KeyLookup($C$3,D$8,D$9,$A56),"-")</f>
        <v>911000000</v>
      </c>
      <c r="E56" s="13">
        <f>IFERROR(_xll.KeyLookup($C$3,E$8,E$9,$A56),"-")</f>
        <v>1036000000</v>
      </c>
      <c r="F56" s="13" t="str">
        <f>IFERROR(_xll.KeyLookup($C$3,F$8,F$9,$A56),"-")</f>
        <v>-</v>
      </c>
      <c r="G56" s="17"/>
      <c r="H56" s="13">
        <f>IFERROR(_xll.KeyLookup($C$3,H$8,H$9,$A56),"-")</f>
        <v>873000000</v>
      </c>
      <c r="I56" s="13">
        <f>IFERROR(_xll.KeyLookup($C$3,I$8,I$9,$A56),"-")</f>
        <v>708000000</v>
      </c>
      <c r="J56" s="13">
        <f>IFERROR(_xll.KeyLookup($C$3,J$8,J$9,$A56),"-")</f>
        <v>1036000000</v>
      </c>
      <c r="K56" s="13">
        <f>IFERROR(_xll.KeyLookup($C$3,K$8,K$9,$A56),"-")</f>
        <v>1193000000</v>
      </c>
      <c r="L56" s="13">
        <f>IFERROR(_xll.KeyLookup($C$3,L$8,L$9,$A56),"-")</f>
        <v>1323000000</v>
      </c>
      <c r="M56" s="13">
        <f>IFERROR(_xll.KeyLookup($C$3,M$8,M$9,$A56),"-")</f>
        <v>1524000000</v>
      </c>
    </row>
    <row r="57" spans="1:13" x14ac:dyDescent="0.25">
      <c r="A57">
        <v>226</v>
      </c>
      <c r="B57" t="str">
        <f>_xll.KeyName($C$3,$A57)</f>
        <v>Handbært fé</v>
      </c>
      <c r="C57" s="8">
        <f>IFERROR(_xll.KeyLookup($C$3,C$8,C$9,$A57),"-")</f>
        <v>1702000000</v>
      </c>
      <c r="D57" s="8">
        <f>IFERROR(_xll.KeyLookup($C$3,D$8,D$9,$A57),"-")</f>
        <v>573000000</v>
      </c>
      <c r="E57" s="8">
        <f>IFERROR(_xll.KeyLookup($C$3,E$8,E$9,$A57),"-")</f>
        <v>647000000</v>
      </c>
      <c r="F57" s="8" t="str">
        <f>IFERROR(_xll.KeyLookup($C$3,F$8,F$9,$A57),"-")</f>
        <v>-</v>
      </c>
      <c r="H57" s="8">
        <f>IFERROR(_xll.KeyLookup($C$3,H$8,H$9,$A57),"-")</f>
        <v>413000000</v>
      </c>
      <c r="I57" s="8">
        <f>IFERROR(_xll.KeyLookup($C$3,I$8,I$9,$A57),"-")</f>
        <v>195000000</v>
      </c>
      <c r="J57" s="8">
        <f>IFERROR(_xll.KeyLookup($C$3,J$8,J$9,$A57),"-")</f>
        <v>647000000</v>
      </c>
      <c r="K57" s="8">
        <f>IFERROR(_xll.KeyLookup($C$3,K$8,K$9,$A57),"-")</f>
        <v>696000000</v>
      </c>
      <c r="L57" s="8">
        <f>IFERROR(_xll.KeyLookup($C$3,L$8,L$9,$A57),"-")</f>
        <v>595000000</v>
      </c>
      <c r="M57" s="8">
        <f>IFERROR(_xll.KeyLookup($C$3,M$8,M$9,$A57),"-")</f>
        <v>686000000</v>
      </c>
    </row>
    <row r="58" spans="1:13" x14ac:dyDescent="0.25">
      <c r="A58" s="11" t="s">
        <v>8</v>
      </c>
      <c r="B58" s="12" t="str">
        <f>_xll.KeyName($C$3,$A58)</f>
        <v>Total Assets</v>
      </c>
      <c r="C58" s="13">
        <f>IFERROR(_xll.KeyLookup($C$3,C$8,C$9,$A58),"-")</f>
        <v>32194000000</v>
      </c>
      <c r="D58" s="13">
        <f>IFERROR(_xll.KeyLookup($C$3,D$8,D$9,$A58),"-")</f>
        <v>41060000000</v>
      </c>
      <c r="E58" s="13">
        <f>IFERROR(_xll.KeyLookup($C$3,E$8,E$9,$A58),"-")</f>
        <v>54731000000</v>
      </c>
      <c r="F58" s="13" t="str">
        <f>IFERROR(_xll.KeyLookup($C$3,F$8,F$9,$A58),"-")</f>
        <v>-</v>
      </c>
      <c r="G58" s="17"/>
      <c r="H58" s="13">
        <f>IFERROR(_xll.KeyLookup($C$3,H$8,H$9,$A58),"-")</f>
        <v>52402000000</v>
      </c>
      <c r="I58" s="13">
        <f>IFERROR(_xll.KeyLookup($C$3,I$8,I$9,$A58),"-")</f>
        <v>52903000000</v>
      </c>
      <c r="J58" s="13">
        <f>IFERROR(_xll.KeyLookup($C$3,J$8,J$9,$A58),"-")</f>
        <v>54731000000</v>
      </c>
      <c r="K58" s="13">
        <f>IFERROR(_xll.KeyLookup($C$3,K$8,K$9,$A58),"-")</f>
        <v>54914000000</v>
      </c>
      <c r="L58" s="13">
        <f>IFERROR(_xll.KeyLookup($C$3,L$8,L$9,$A58),"-")</f>
        <v>62198000000</v>
      </c>
      <c r="M58" s="13">
        <f>IFERROR(_xll.KeyLookup($C$3,M$8,M$9,$A58),"-")</f>
        <v>63201000000</v>
      </c>
    </row>
    <row r="59" spans="1:13" hidden="1" outlineLevel="1" x14ac:dyDescent="0.25">
      <c r="A59">
        <v>311</v>
      </c>
      <c r="B59" t="str">
        <f>_xll.KeyName($C$3,$A59)</f>
        <v>Hlutafé</v>
      </c>
      <c r="C59" s="8">
        <f>IFERROR(_xll.KeyLookup($C$3,C$8,C$9,$A59),"-")</f>
        <v>1300000000</v>
      </c>
      <c r="D59" s="8">
        <f>IFERROR(_xll.KeyLookup($C$3,D$8,D$9,$A59),"-")</f>
        <v>1300000000</v>
      </c>
      <c r="E59" s="8">
        <f>IFERROR(_xll.KeyLookup($C$3,E$8,E$9,$A59),"-")</f>
        <v>1429000000</v>
      </c>
      <c r="F59" s="8" t="str">
        <f>IFERROR(_xll.KeyLookup($C$3,F$8,F$9,$A59),"-")</f>
        <v>-</v>
      </c>
      <c r="H59" s="8">
        <f>IFERROR(_xll.KeyLookup($C$3,H$8,H$9,$A59),"-")</f>
        <v>1429000000</v>
      </c>
      <c r="I59" s="8">
        <f>IFERROR(_xll.KeyLookup($C$3,I$8,I$9,$A59),"-")</f>
        <v>1429000000</v>
      </c>
      <c r="J59" s="8">
        <f>IFERROR(_xll.KeyLookup($C$3,J$8,J$9,$A59),"-")</f>
        <v>1429000000</v>
      </c>
      <c r="K59" s="8">
        <f>IFERROR(_xll.KeyLookup($C$3,K$8,K$9,$A59),"-")</f>
        <v>1429000000</v>
      </c>
      <c r="L59" s="8">
        <f>IFERROR(_xll.KeyLookup($C$3,L$8,L$9,$A59),"-")</f>
        <v>1429000000</v>
      </c>
      <c r="M59" s="8">
        <f>IFERROR(_xll.KeyLookup($C$3,M$8,M$9,$A59),"-")</f>
        <v>1429000000</v>
      </c>
    </row>
    <row r="60" spans="1:13" hidden="1" outlineLevel="1" x14ac:dyDescent="0.25">
      <c r="A60">
        <v>313</v>
      </c>
      <c r="B60" t="str">
        <f>_xll.KeyName($C$3,$A60)</f>
        <v>Varasjóður</v>
      </c>
      <c r="C60" s="8">
        <f>IFERROR(_xll.KeyLookup($C$3,C$8,C$9,$A60),"-")</f>
        <v>7060000000</v>
      </c>
      <c r="D60" s="8">
        <f>IFERROR(_xll.KeyLookup($C$3,D$8,D$9,$A60),"-")</f>
        <v>7060000000</v>
      </c>
      <c r="E60" s="8">
        <f>IFERROR(_xll.KeyLookup($C$3,E$8,E$9,$A60),"-")</f>
        <v>9080000000</v>
      </c>
      <c r="F60" s="8" t="str">
        <f>IFERROR(_xll.KeyLookup($C$3,F$8,F$9,$A60),"-")</f>
        <v>-</v>
      </c>
      <c r="H60" s="8">
        <f>IFERROR(_xll.KeyLookup($C$3,H$8,H$9,$A60),"-")</f>
        <v>9048000000</v>
      </c>
      <c r="I60" s="8">
        <f>IFERROR(_xll.KeyLookup($C$3,I$8,I$9,$A60),"-")</f>
        <v>9048000000</v>
      </c>
      <c r="J60" s="8">
        <f>IFERROR(_xll.KeyLookup($C$3,J$8,J$9,$A60),"-")</f>
        <v>9080000000</v>
      </c>
      <c r="K60" s="8">
        <f>IFERROR(_xll.KeyLookup($C$3,K$8,K$9,$A60),"-")</f>
        <v>9080000000</v>
      </c>
      <c r="L60" s="8">
        <f>IFERROR(_xll.KeyLookup($C$3,L$8,L$9,$A60),"-")</f>
        <v>9080000000</v>
      </c>
      <c r="M60" s="8">
        <f>IFERROR(_xll.KeyLookup($C$3,M$8,M$9,$A60),"-")</f>
        <v>9080000000</v>
      </c>
    </row>
    <row r="61" spans="1:13" hidden="1" outlineLevel="1" x14ac:dyDescent="0.25">
      <c r="A61">
        <v>315</v>
      </c>
      <c r="B61" t="str">
        <f>_xll.KeyName($C$3,$A61)</f>
        <v>Matsbreyting fjárfestingareigna</v>
      </c>
      <c r="C61" s="8">
        <f>IFERROR(_xll.KeyLookup($C$3,C$8,C$9,$A61),"-")</f>
        <v>2202000000</v>
      </c>
      <c r="D61" s="8">
        <f>IFERROR(_xll.KeyLookup($C$3,D$8,D$9,$A61),"-")</f>
        <v>4002000000</v>
      </c>
      <c r="E61" s="8">
        <f>IFERROR(_xll.KeyLookup($C$3,E$8,E$9,$A61),"-")</f>
        <v>4947000000</v>
      </c>
      <c r="F61" s="8" t="str">
        <f>IFERROR(_xll.KeyLookup($C$3,F$8,F$9,$A61),"-")</f>
        <v>-</v>
      </c>
      <c r="H61" s="8">
        <f>IFERROR(_xll.KeyLookup($C$3,H$8,H$9,$A61),"-")</f>
        <v>4384000000</v>
      </c>
      <c r="I61" s="8">
        <f>IFERROR(_xll.KeyLookup($C$3,I$8,I$9,$A61),"-")</f>
        <v>4486000000</v>
      </c>
      <c r="J61" s="8">
        <f>IFERROR(_xll.KeyLookup($C$3,J$8,J$9,$A61),"-")</f>
        <v>4947000000</v>
      </c>
      <c r="K61" s="8">
        <f>IFERROR(_xll.KeyLookup($C$3,K$8,K$9,$A61),"-")</f>
        <v>5124000000</v>
      </c>
      <c r="L61" s="8">
        <f>IFERROR(_xll.KeyLookup($C$3,L$8,L$9,$A61),"-")</f>
        <v>5689000000</v>
      </c>
      <c r="M61" s="8">
        <f>IFERROR(_xll.KeyLookup($C$3,M$8,M$9,$A61),"-")</f>
        <v>6102000000</v>
      </c>
    </row>
    <row r="62" spans="1:13" hidden="1" outlineLevel="1" x14ac:dyDescent="0.25">
      <c r="A62">
        <v>318</v>
      </c>
      <c r="B62" t="str">
        <f>_xll.KeyName($C$3,$A62)</f>
        <v>Óráðstafað (ójafnað) eigið fé</v>
      </c>
      <c r="C62" s="8">
        <f>IFERROR(_xll.KeyLookup($C$3,C$8,C$9,$A62),"-")</f>
        <v>546000000</v>
      </c>
      <c r="D62" s="8">
        <f>IFERROR(_xll.KeyLookup($C$3,D$8,D$9,$A62),"-")</f>
        <v>1180000000</v>
      </c>
      <c r="E62" s="8">
        <f>IFERROR(_xll.KeyLookup($C$3,E$8,E$9,$A62),"-")</f>
        <v>2432000000</v>
      </c>
      <c r="F62" s="8" t="str">
        <f>IFERROR(_xll.KeyLookup($C$3,F$8,F$9,$A62),"-")</f>
        <v>-</v>
      </c>
      <c r="H62" s="8">
        <f>IFERROR(_xll.KeyLookup($C$3,H$8,H$9,$A62),"-")</f>
        <v>1548000000</v>
      </c>
      <c r="I62" s="8">
        <f>IFERROR(_xll.KeyLookup($C$3,I$8,I$9,$A62),"-")</f>
        <v>1878000000</v>
      </c>
      <c r="J62" s="8">
        <f>IFERROR(_xll.KeyLookup($C$3,J$8,J$9,$A62),"-")</f>
        <v>2432000000</v>
      </c>
      <c r="K62" s="8">
        <f>IFERROR(_xll.KeyLookup($C$3,K$8,K$9,$A62),"-")</f>
        <v>2829000000</v>
      </c>
      <c r="L62" s="8">
        <f>IFERROR(_xll.KeyLookup($C$3,L$8,L$9,$A62),"-")</f>
        <v>2904000000</v>
      </c>
      <c r="M62" s="8">
        <f>IFERROR(_xll.KeyLookup($C$3,M$8,M$9,$A62),"-")</f>
        <v>3143000000</v>
      </c>
    </row>
    <row r="63" spans="1:13" collapsed="1" x14ac:dyDescent="0.25">
      <c r="A63" s="11" t="s">
        <v>9</v>
      </c>
      <c r="B63" s="12" t="str">
        <f>_xll.KeyName($C$3,$A63)</f>
        <v>Equity</v>
      </c>
      <c r="C63" s="13">
        <f>IFERROR(_xll.KeyLookup($C$3,C$8,C$9,$A63),"-")</f>
        <v>11108000000</v>
      </c>
      <c r="D63" s="13">
        <f>IFERROR(_xll.KeyLookup($C$3,D$8,D$9,$A63),"-")</f>
        <v>13542000000</v>
      </c>
      <c r="E63" s="13">
        <f>IFERROR(_xll.KeyLookup($C$3,E$8,E$9,$A63),"-")</f>
        <v>17888000000</v>
      </c>
      <c r="F63" s="13" t="str">
        <f>IFERROR(_xll.KeyLookup($C$3,F$8,F$9,$A63),"-")</f>
        <v>-</v>
      </c>
      <c r="G63" s="17"/>
      <c r="H63" s="13">
        <f>IFERROR(_xll.KeyLookup($C$3,H$8,H$9,$A63),"-")</f>
        <v>16409000000</v>
      </c>
      <c r="I63" s="13">
        <f>IFERROR(_xll.KeyLookup($C$3,I$8,I$9,$A63),"-")</f>
        <v>16841000000</v>
      </c>
      <c r="J63" s="13">
        <f>IFERROR(_xll.KeyLookup($C$3,J$8,J$9,$A63),"-")</f>
        <v>17888000000</v>
      </c>
      <c r="K63" s="13">
        <f>IFERROR(_xll.KeyLookup($C$3,K$8,K$9,$A63),"-")</f>
        <v>18462000000</v>
      </c>
      <c r="L63" s="13">
        <f>IFERROR(_xll.KeyLookup($C$3,L$8,L$9,$A63),"-")</f>
        <v>19102000000</v>
      </c>
      <c r="M63" s="13">
        <f>IFERROR(_xll.KeyLookup($C$3,M$8,M$9,$A63),"-")</f>
        <v>19754000000</v>
      </c>
    </row>
    <row r="64" spans="1:13" hidden="1" outlineLevel="1" x14ac:dyDescent="0.25">
      <c r="A64">
        <v>411</v>
      </c>
      <c r="B64" t="str">
        <f>_xll.KeyName($C$3,$A64)</f>
        <v>Vaxtaberandi skuldir</v>
      </c>
      <c r="C64" s="8">
        <f>IFERROR(_xll.KeyLookup($C$3,C$8,C$9,$A64),"-")</f>
        <v>17596000000</v>
      </c>
      <c r="D64" s="8">
        <f>IFERROR(_xll.KeyLookup($C$3,D$8,D$9,$A64),"-")</f>
        <v>20440000000</v>
      </c>
      <c r="E64" s="8">
        <f>IFERROR(_xll.KeyLookup($C$3,E$8,E$9,$A64),"-")</f>
        <v>29822000000</v>
      </c>
      <c r="F64" s="8" t="str">
        <f>IFERROR(_xll.KeyLookup($C$3,F$8,F$9,$A64),"-")</f>
        <v>-</v>
      </c>
      <c r="H64" s="8">
        <f>IFERROR(_xll.KeyLookup($C$3,H$8,H$9,$A64),"-")</f>
        <v>30336000000</v>
      </c>
      <c r="I64" s="8">
        <f>IFERROR(_xll.KeyLookup($C$3,I$8,I$9,$A64),"-")</f>
        <v>30239000000</v>
      </c>
      <c r="J64" s="8">
        <f>IFERROR(_xll.KeyLookup($C$3,J$8,J$9,$A64),"-")</f>
        <v>29822000000</v>
      </c>
      <c r="K64" s="8">
        <f>IFERROR(_xll.KeyLookup($C$3,K$8,K$9,$A64),"-")</f>
        <v>29669000000</v>
      </c>
      <c r="L64" s="8">
        <f>IFERROR(_xll.KeyLookup($C$3,L$8,L$9,$A64),"-")</f>
        <v>33867000000</v>
      </c>
      <c r="M64" s="8">
        <f>IFERROR(_xll.KeyLookup($C$3,M$8,M$9,$A64),"-")</f>
        <v>36625000000</v>
      </c>
    </row>
    <row r="65" spans="1:13" hidden="1" outlineLevel="1" x14ac:dyDescent="0.25">
      <c r="A65">
        <v>414</v>
      </c>
      <c r="B65" t="str">
        <f>_xll.KeyName($C$3,$A65)</f>
        <v>Ógreitt kaupverð fasteigna</v>
      </c>
      <c r="C65" s="8">
        <f>IFERROR(_xll.KeyLookup($C$3,C$8,C$9,$A65),"-")</f>
        <v>0</v>
      </c>
      <c r="D65" s="8">
        <f>IFERROR(_xll.KeyLookup($C$3,D$8,D$9,$A65),"-")</f>
        <v>0</v>
      </c>
      <c r="E65" s="8">
        <f>IFERROR(_xll.KeyLookup($C$3,E$8,E$9,$A65),"-")</f>
        <v>0</v>
      </c>
      <c r="F65" s="8" t="str">
        <f>IFERROR(_xll.KeyLookup($C$3,F$8,F$9,$A65),"-")</f>
        <v>-</v>
      </c>
      <c r="H65" s="8">
        <f>IFERROR(_xll.KeyLookup($C$3,H$8,H$9,$A65),"-")</f>
        <v>0</v>
      </c>
      <c r="I65" s="8">
        <f>IFERROR(_xll.KeyLookup($C$3,I$8,I$9,$A65),"-")</f>
        <v>0</v>
      </c>
      <c r="J65" s="8">
        <f>IFERROR(_xll.KeyLookup($C$3,J$8,J$9,$A65),"-")</f>
        <v>0</v>
      </c>
      <c r="K65" s="8">
        <f>IFERROR(_xll.KeyLookup($C$3,K$8,K$9,$A65),"-")</f>
        <v>0</v>
      </c>
      <c r="L65" s="8">
        <f>IFERROR(_xll.KeyLookup($C$3,L$8,L$9,$A65),"-")</f>
        <v>0</v>
      </c>
      <c r="M65" s="8">
        <f>IFERROR(_xll.KeyLookup($C$3,M$8,M$9,$A65),"-")</f>
        <v>0</v>
      </c>
    </row>
    <row r="66" spans="1:13" hidden="1" outlineLevel="1" x14ac:dyDescent="0.25">
      <c r="A66">
        <v>415</v>
      </c>
      <c r="B66" t="str">
        <f>_xll.KeyName($C$3,$A66)</f>
        <v>Tekjuskattsskuldbinding</v>
      </c>
      <c r="C66" s="8">
        <f>IFERROR(_xll.KeyLookup($C$3,C$8,C$9,$A66),"-")</f>
        <v>1183000000</v>
      </c>
      <c r="D66" s="8">
        <f>IFERROR(_xll.KeyLookup($C$3,D$8,D$9,$A66),"-")</f>
        <v>2004000000</v>
      </c>
      <c r="E66" s="8">
        <f>IFERROR(_xll.KeyLookup($C$3,E$8,E$9,$A66),"-")</f>
        <v>3310000000</v>
      </c>
      <c r="F66" s="8" t="str">
        <f>IFERROR(_xll.KeyLookup($C$3,F$8,F$9,$A66),"-")</f>
        <v>-</v>
      </c>
      <c r="H66" s="8">
        <f>IFERROR(_xll.KeyLookup($C$3,H$8,H$9,$A66),"-")</f>
        <v>2906000000</v>
      </c>
      <c r="I66" s="8">
        <f>IFERROR(_xll.KeyLookup($C$3,I$8,I$9,$A66),"-")</f>
        <v>3056000000</v>
      </c>
      <c r="J66" s="8">
        <f>IFERROR(_xll.KeyLookup($C$3,J$8,J$9,$A66),"-")</f>
        <v>3310000000</v>
      </c>
      <c r="K66" s="8">
        <f>IFERROR(_xll.KeyLookup($C$3,K$8,K$9,$A66),"-")</f>
        <v>3454000000</v>
      </c>
      <c r="L66" s="8">
        <f>IFERROR(_xll.KeyLookup($C$3,L$8,L$9,$A66),"-")</f>
        <v>3619000000</v>
      </c>
      <c r="M66" s="8">
        <f>IFERROR(_xll.KeyLookup($C$3,M$8,M$9,$A66),"-")</f>
        <v>3782000000</v>
      </c>
    </row>
    <row r="67" spans="1:13" collapsed="1" x14ac:dyDescent="0.25">
      <c r="A67" s="11" t="s">
        <v>10</v>
      </c>
      <c r="B67" s="12" t="str">
        <f>_xll.KeyName($C$3,$A67)</f>
        <v>Non Current Liabilities</v>
      </c>
      <c r="C67" s="13">
        <f>IFERROR(_xll.KeyLookup($C$3,C$8,C$9,$A67),"-")</f>
        <v>18779000000</v>
      </c>
      <c r="D67" s="13">
        <f>IFERROR(_xll.KeyLookup($C$3,D$8,D$9,$A67),"-")</f>
        <v>22444000000</v>
      </c>
      <c r="E67" s="13">
        <f>IFERROR(_xll.KeyLookup($C$3,E$8,E$9,$A67),"-")</f>
        <v>33132000000</v>
      </c>
      <c r="F67" s="13" t="str">
        <f>IFERROR(_xll.KeyLookup($C$3,F$8,F$9,$A67),"-")</f>
        <v>-</v>
      </c>
      <c r="G67" s="17"/>
      <c r="H67" s="13">
        <f>IFERROR(_xll.KeyLookup($C$3,H$8,H$9,$A67),"-")</f>
        <v>33242000000</v>
      </c>
      <c r="I67" s="13">
        <f>IFERROR(_xll.KeyLookup($C$3,I$8,I$9,$A67),"-")</f>
        <v>33295000000</v>
      </c>
      <c r="J67" s="13">
        <f>IFERROR(_xll.KeyLookup($C$3,J$8,J$9,$A67),"-")</f>
        <v>33132000000</v>
      </c>
      <c r="K67" s="13">
        <f>IFERROR(_xll.KeyLookup($C$3,K$8,K$9,$A67),"-")</f>
        <v>33123000000</v>
      </c>
      <c r="L67" s="13">
        <f>IFERROR(_xll.KeyLookup($C$3,L$8,L$9,$A67),"-")</f>
        <v>37486000000</v>
      </c>
      <c r="M67" s="13">
        <f>IFERROR(_xll.KeyLookup($C$3,M$8,M$9,$A67),"-")</f>
        <v>40407000000</v>
      </c>
    </row>
    <row r="68" spans="1:13" hidden="1" outlineLevel="1" x14ac:dyDescent="0.25">
      <c r="A68">
        <v>421</v>
      </c>
      <c r="B68" t="str">
        <f>_xll.KeyName($C$3,$A68)</f>
        <v>Viðskipta- og aðrar skammtímaskuldir</v>
      </c>
      <c r="C68" s="8">
        <f>IFERROR(_xll.KeyLookup($C$3,C$8,C$9,$A68),"-")</f>
        <v>451000000</v>
      </c>
      <c r="D68" s="8">
        <f>IFERROR(_xll.KeyLookup($C$3,D$8,D$9,$A68),"-")</f>
        <v>677000000</v>
      </c>
      <c r="E68" s="8">
        <f>IFERROR(_xll.KeyLookup($C$3,E$8,E$9,$A68),"-")</f>
        <v>672000000</v>
      </c>
      <c r="F68" s="8" t="str">
        <f>IFERROR(_xll.KeyLookup($C$3,F$8,F$9,$A68),"-")</f>
        <v>-</v>
      </c>
      <c r="H68" s="8">
        <f>IFERROR(_xll.KeyLookup($C$3,H$8,H$9,$A68),"-")</f>
        <v>702000000</v>
      </c>
      <c r="I68" s="8">
        <f>IFERROR(_xll.KeyLookup($C$3,I$8,I$9,$A68),"-")</f>
        <v>715000000</v>
      </c>
      <c r="J68" s="8">
        <f>IFERROR(_xll.KeyLookup($C$3,J$8,J$9,$A68),"-")</f>
        <v>672000000</v>
      </c>
      <c r="K68" s="8">
        <f>IFERROR(_xll.KeyLookup($C$3,K$8,K$9,$A68),"-")</f>
        <v>736000000</v>
      </c>
      <c r="L68" s="8">
        <f>IFERROR(_xll.KeyLookup($C$3,L$8,L$9,$A68),"-")</f>
        <v>797000000</v>
      </c>
      <c r="M68" s="8">
        <f>IFERROR(_xll.KeyLookup($C$3,M$8,M$9,$A68),"-")</f>
        <v>1018000000</v>
      </c>
    </row>
    <row r="69" spans="1:13" hidden="1" outlineLevel="1" x14ac:dyDescent="0.25">
      <c r="A69">
        <v>422</v>
      </c>
      <c r="B69" t="str">
        <f>_xll.KeyName($C$3,$A69)</f>
        <v>Vaxtaberandi skuldir</v>
      </c>
      <c r="C69" s="8">
        <f>IFERROR(_xll.KeyLookup($C$3,C$8,C$9,$A69),"-")</f>
        <v>1702000000</v>
      </c>
      <c r="D69" s="8">
        <f>IFERROR(_xll.KeyLookup($C$3,D$8,D$9,$A69),"-")</f>
        <v>4397000000</v>
      </c>
      <c r="E69" s="8">
        <f>IFERROR(_xll.KeyLookup($C$3,E$8,E$9,$A69),"-")</f>
        <v>3039000000</v>
      </c>
      <c r="F69" s="8" t="str">
        <f>IFERROR(_xll.KeyLookup($C$3,F$8,F$9,$A69),"-")</f>
        <v>-</v>
      </c>
      <c r="H69" s="8">
        <f>IFERROR(_xll.KeyLookup($C$3,H$8,H$9,$A69),"-")</f>
        <v>2009000000</v>
      </c>
      <c r="I69" s="8">
        <f>IFERROR(_xll.KeyLookup($C$3,I$8,I$9,$A69),"-")</f>
        <v>2012000000</v>
      </c>
      <c r="J69" s="8">
        <f>IFERROR(_xll.KeyLookup($C$3,J$8,J$9,$A69),"-")</f>
        <v>3039000000</v>
      </c>
      <c r="K69" s="8">
        <f>IFERROR(_xll.KeyLookup($C$3,K$8,K$9,$A69),"-")</f>
        <v>2593000000</v>
      </c>
      <c r="L69" s="8">
        <f>IFERROR(_xll.KeyLookup($C$3,L$8,L$9,$A69),"-")</f>
        <v>4813000000</v>
      </c>
      <c r="M69" s="8">
        <f>IFERROR(_xll.KeyLookup($C$3,M$8,M$9,$A69),"-")</f>
        <v>2022000000</v>
      </c>
    </row>
    <row r="70" spans="1:13" hidden="1" outlineLevel="1" x14ac:dyDescent="0.25">
      <c r="A70">
        <v>426</v>
      </c>
      <c r="B70" t="str">
        <f>_xll.KeyName($C$3,$A70)</f>
        <v>Ógreitt kaupverð fasteigna</v>
      </c>
      <c r="C70" s="8">
        <f>IFERROR(_xll.KeyLookup($C$3,C$8,C$9,$A70),"-")</f>
        <v>154000000</v>
      </c>
      <c r="D70" s="8">
        <f>IFERROR(_xll.KeyLookup($C$3,D$8,D$9,$A70),"-")</f>
        <v>0</v>
      </c>
      <c r="E70" s="8">
        <f>IFERROR(_xll.KeyLookup($C$3,E$8,E$9,$A70),"-")</f>
        <v>0</v>
      </c>
      <c r="F70" s="8" t="str">
        <f>IFERROR(_xll.KeyLookup($C$3,F$8,F$9,$A70),"-")</f>
        <v>-</v>
      </c>
      <c r="H70" s="8">
        <f>IFERROR(_xll.KeyLookup($C$3,H$8,H$9,$A70),"-")</f>
        <v>40000000</v>
      </c>
      <c r="I70" s="8">
        <f>IFERROR(_xll.KeyLookup($C$3,I$8,I$9,$A70),"-")</f>
        <v>40000000</v>
      </c>
      <c r="J70" s="8">
        <f>IFERROR(_xll.KeyLookup($C$3,J$8,J$9,$A70),"-")</f>
        <v>0</v>
      </c>
      <c r="K70" s="8">
        <f>IFERROR(_xll.KeyLookup($C$3,K$8,K$9,$A70),"-")</f>
        <v>0</v>
      </c>
      <c r="L70" s="8">
        <f>IFERROR(_xll.KeyLookup($C$3,L$8,L$9,$A70),"-")</f>
        <v>0</v>
      </c>
      <c r="M70" s="8">
        <f>IFERROR(_xll.KeyLookup($C$3,M$8,M$9,$A70),"-")</f>
        <v>0</v>
      </c>
    </row>
    <row r="71" spans="1:13" hidden="1" outlineLevel="1" x14ac:dyDescent="0.25">
      <c r="A71">
        <v>427</v>
      </c>
      <c r="B71" t="str">
        <f>_xll.KeyName($C$3,$A71)</f>
        <v>Skuld við tengd félög</v>
      </c>
      <c r="C71" s="8">
        <f>IFERROR(_xll.KeyLookup($C$3,C$8,C$9,$A71),"-")</f>
        <v>0</v>
      </c>
      <c r="D71" s="8">
        <f>IFERROR(_xll.KeyLookup($C$3,D$8,D$9,$A71),"-")</f>
        <v>0</v>
      </c>
      <c r="E71" s="8">
        <f>IFERROR(_xll.KeyLookup($C$3,E$8,E$9,$A71),"-")</f>
        <v>0</v>
      </c>
      <c r="F71" s="8" t="str">
        <f>IFERROR(_xll.KeyLookup($C$3,F$8,F$9,$A71),"-")</f>
        <v>-</v>
      </c>
      <c r="H71" s="8">
        <f>IFERROR(_xll.KeyLookup($C$3,H$8,H$9,$A71),"-")</f>
        <v>0</v>
      </c>
      <c r="I71" s="8">
        <f>IFERROR(_xll.KeyLookup($C$3,I$8,I$9,$A71),"-")</f>
        <v>0</v>
      </c>
      <c r="J71" s="8">
        <f>IFERROR(_xll.KeyLookup($C$3,J$8,J$9,$A71),"-")</f>
        <v>0</v>
      </c>
      <c r="K71" s="8">
        <f>IFERROR(_xll.KeyLookup($C$3,K$8,K$9,$A71),"-")</f>
        <v>0</v>
      </c>
      <c r="L71" s="8">
        <f>IFERROR(_xll.KeyLookup($C$3,L$8,L$9,$A71),"-")</f>
        <v>0</v>
      </c>
      <c r="M71" s="8">
        <f>IFERROR(_xll.KeyLookup($C$3,M$8,M$9,$A71),"-")</f>
        <v>0</v>
      </c>
    </row>
    <row r="72" spans="1:13" collapsed="1" x14ac:dyDescent="0.25">
      <c r="A72" s="11" t="s">
        <v>11</v>
      </c>
      <c r="B72" s="12" t="str">
        <f>_xll.KeyName($C$3,$A72)</f>
        <v>Current Liabilities</v>
      </c>
      <c r="C72" s="13">
        <f>IFERROR(_xll.KeyLookup($C$3,C$8,C$9,$A72),"-")</f>
        <v>2307000000</v>
      </c>
      <c r="D72" s="13">
        <f>IFERROR(_xll.KeyLookup($C$3,D$8,D$9,$A72),"-")</f>
        <v>5074000000</v>
      </c>
      <c r="E72" s="13">
        <f>IFERROR(_xll.KeyLookup($C$3,E$8,E$9,$A72),"-")</f>
        <v>3711000000</v>
      </c>
      <c r="F72" s="13" t="str">
        <f>IFERROR(_xll.KeyLookup($C$3,F$8,F$9,$A72),"-")</f>
        <v>-</v>
      </c>
      <c r="G72" s="17"/>
      <c r="H72" s="13">
        <f>IFERROR(_xll.KeyLookup($C$3,H$8,H$9,$A72),"-")</f>
        <v>2751000000</v>
      </c>
      <c r="I72" s="13">
        <f>IFERROR(_xll.KeyLookup($C$3,I$8,I$9,$A72),"-")</f>
        <v>2767000000</v>
      </c>
      <c r="J72" s="13">
        <f>IFERROR(_xll.KeyLookup($C$3,J$8,J$9,$A72),"-")</f>
        <v>3711000000</v>
      </c>
      <c r="K72" s="13">
        <f>IFERROR(_xll.KeyLookup($C$3,K$8,K$9,$A72),"-")</f>
        <v>3329000000</v>
      </c>
      <c r="L72" s="13">
        <f>IFERROR(_xll.KeyLookup($C$3,L$8,L$9,$A72),"-")</f>
        <v>5610000000</v>
      </c>
      <c r="M72" s="13">
        <f>IFERROR(_xll.KeyLookup($C$3,M$8,M$9,$A72),"-")</f>
        <v>3040000000</v>
      </c>
    </row>
    <row r="73" spans="1:13" x14ac:dyDescent="0.25">
      <c r="A73" s="11" t="s">
        <v>12</v>
      </c>
      <c r="B73" s="12" t="str">
        <f>_xll.KeyName($C$3,$A73)</f>
        <v>Total Liabilities</v>
      </c>
      <c r="C73" s="13">
        <f>IFERROR(_xll.KeyLookup($C$3,C$8,C$9,$A73),"-")</f>
        <v>21086000000</v>
      </c>
      <c r="D73" s="13">
        <f>IFERROR(_xll.KeyLookup($C$3,D$8,D$9,$A73),"-")</f>
        <v>27518000000</v>
      </c>
      <c r="E73" s="13">
        <f>IFERROR(_xll.KeyLookup($C$3,E$8,E$9,$A73),"-")</f>
        <v>36843000000</v>
      </c>
      <c r="F73" s="13" t="str">
        <f>IFERROR(_xll.KeyLookup($C$3,F$8,F$9,$A73),"-")</f>
        <v>-</v>
      </c>
      <c r="G73" s="17"/>
      <c r="H73" s="13">
        <f>IFERROR(_xll.KeyLookup($C$3,H$8,H$9,$A73),"-")</f>
        <v>35993000000</v>
      </c>
      <c r="I73" s="13">
        <f>IFERROR(_xll.KeyLookup($C$3,I$8,I$9,$A73),"-")</f>
        <v>36062000000</v>
      </c>
      <c r="J73" s="13">
        <f>IFERROR(_xll.KeyLookup($C$3,J$8,J$9,$A73),"-")</f>
        <v>36843000000</v>
      </c>
      <c r="K73" s="13">
        <f>IFERROR(_xll.KeyLookup($C$3,K$8,K$9,$A73),"-")</f>
        <v>36452000000</v>
      </c>
      <c r="L73" s="13">
        <f>IFERROR(_xll.KeyLookup($C$3,L$8,L$9,$A73),"-")</f>
        <v>43096000000</v>
      </c>
      <c r="M73" s="13">
        <f>IFERROR(_xll.KeyLookup($C$3,M$8,M$9,$A73),"-")</f>
        <v>43447000000</v>
      </c>
    </row>
    <row r="74" spans="1:13" x14ac:dyDescent="0.25">
      <c r="A74" s="11" t="s">
        <v>13</v>
      </c>
      <c r="B74" s="12" t="str">
        <f>_xll.KeyName($C$3,$A74)</f>
        <v>Equity and Liabilities</v>
      </c>
      <c r="C74" s="13">
        <f>IFERROR(_xll.KeyLookup($C$3,C$8,C$9,$A74),"-")</f>
        <v>32194000000</v>
      </c>
      <c r="D74" s="13">
        <f>IFERROR(_xll.KeyLookup($C$3,D$8,D$9,$A74),"-")</f>
        <v>41060000000</v>
      </c>
      <c r="E74" s="13">
        <f>IFERROR(_xll.KeyLookup($C$3,E$8,E$9,$A74),"-")</f>
        <v>54731000000</v>
      </c>
      <c r="F74" s="13" t="str">
        <f>IFERROR(_xll.KeyLookup($C$3,F$8,F$9,$A74),"-")</f>
        <v>-</v>
      </c>
      <c r="G74" s="17"/>
      <c r="H74" s="13">
        <f>IFERROR(_xll.KeyLookup($C$3,H$8,H$9,$A74),"-")</f>
        <v>52402000000</v>
      </c>
      <c r="I74" s="13">
        <f>IFERROR(_xll.KeyLookup($C$3,I$8,I$9,$A74),"-")</f>
        <v>52903000000</v>
      </c>
      <c r="J74" s="13">
        <f>IFERROR(_xll.KeyLookup($C$3,J$8,J$9,$A74),"-")</f>
        <v>54731000000</v>
      </c>
      <c r="K74" s="13">
        <f>IFERROR(_xll.KeyLookup($C$3,K$8,K$9,$A74),"-")</f>
        <v>54914000000</v>
      </c>
      <c r="L74" s="13">
        <f>IFERROR(_xll.KeyLookup($C$3,L$8,L$9,$A74),"-")</f>
        <v>62198000000</v>
      </c>
      <c r="M74" s="13">
        <f>IFERROR(_xll.KeyLookup($C$3,M$8,M$9,$A74),"-")</f>
        <v>63201000000</v>
      </c>
    </row>
    <row r="75" spans="1:13" x14ac:dyDescent="0.25">
      <c r="B75" s="14" t="s">
        <v>21</v>
      </c>
      <c r="C75" s="8">
        <f>IFERROR(C74-C58,"-")</f>
        <v>0</v>
      </c>
      <c r="D75" s="8">
        <f>IFERROR(D74-D58,"-")</f>
        <v>0</v>
      </c>
      <c r="E75" s="8">
        <f>IFERROR(E74-E58,"-")</f>
        <v>0</v>
      </c>
      <c r="F75" s="8" t="str">
        <f>IFERROR(F74-F58,"-")</f>
        <v>-</v>
      </c>
      <c r="H75" s="8">
        <f>IFERROR(H74-H58,"-")</f>
        <v>0</v>
      </c>
      <c r="I75" s="8">
        <f>IFERROR(I74-I58,"-")</f>
        <v>0</v>
      </c>
      <c r="J75" s="8">
        <f>IFERROR(J74-J58,"-")</f>
        <v>0</v>
      </c>
      <c r="K75" s="8">
        <f>IFERROR(K74-K58,"-")</f>
        <v>0</v>
      </c>
      <c r="L75" s="8">
        <f>IFERROR(L74-L58,"-")</f>
        <v>0</v>
      </c>
      <c r="M75" s="8">
        <f>IFERROR(M74-M58,"-")</f>
        <v>0</v>
      </c>
    </row>
    <row r="76" spans="1:13" x14ac:dyDescent="0.25">
      <c r="A76"/>
    </row>
    <row r="77" spans="1:13" ht="21" x14ac:dyDescent="0.35">
      <c r="A77"/>
      <c r="B77" s="6" t="s">
        <v>36</v>
      </c>
      <c r="C77" s="2">
        <v>2012</v>
      </c>
      <c r="D77" s="2">
        <v>2013</v>
      </c>
      <c r="E77" s="2">
        <v>2014</v>
      </c>
      <c r="F77" s="2">
        <v>2015</v>
      </c>
      <c r="G77" s="16"/>
      <c r="H77" s="2">
        <v>2014</v>
      </c>
      <c r="I77" s="2">
        <v>2014</v>
      </c>
      <c r="J77" s="2">
        <v>2014</v>
      </c>
      <c r="K77" s="2">
        <v>2015</v>
      </c>
      <c r="L77" s="2">
        <v>2015</v>
      </c>
      <c r="M77" s="2">
        <v>2015</v>
      </c>
    </row>
    <row r="78" spans="1:13" x14ac:dyDescent="0.25">
      <c r="A78" s="4" t="s">
        <v>23</v>
      </c>
      <c r="B78" s="5" t="s">
        <v>22</v>
      </c>
      <c r="C78" s="3" t="s">
        <v>5</v>
      </c>
      <c r="D78" s="3" t="s">
        <v>5</v>
      </c>
      <c r="E78" s="3" t="s">
        <v>5</v>
      </c>
      <c r="F78" s="3" t="s">
        <v>5</v>
      </c>
      <c r="G78" s="16"/>
      <c r="H78" s="3" t="s">
        <v>29</v>
      </c>
      <c r="I78" s="3" t="s">
        <v>28</v>
      </c>
      <c r="J78" s="3" t="s">
        <v>31</v>
      </c>
      <c r="K78" s="3" t="s">
        <v>30</v>
      </c>
      <c r="L78" s="3" t="s">
        <v>29</v>
      </c>
      <c r="M78" s="3" t="s">
        <v>28</v>
      </c>
    </row>
    <row r="79" spans="1:13" x14ac:dyDescent="0.25">
      <c r="A79">
        <v>511</v>
      </c>
      <c r="B79" t="str">
        <f>_xll.KeyName($C$3,$A79)</f>
        <v>Hagnaður (tap) tímabilsins</v>
      </c>
      <c r="C79" s="8">
        <f>IFERROR(_xll.KeyLookup($C$3,C$8,C$9,$A79),"-")</f>
        <v>2599000000</v>
      </c>
      <c r="D79" s="8">
        <f>IFERROR(_xll.KeyLookup($C$3,D$8,D$9,$A79),"-")</f>
        <v>2434000000</v>
      </c>
      <c r="E79" s="8">
        <f>IFERROR(_xll.KeyLookup($C$3,E$8,E$9,$A79),"-")</f>
        <v>2229000000</v>
      </c>
      <c r="F79" s="8" t="str">
        <f>IFERROR(_xll.KeyLookup($C$3,F$8,F$9,$A79),"-")</f>
        <v>-</v>
      </c>
      <c r="H79" s="8">
        <f>IFERROR(_xll.KeyLookup($C$3,H$8,H$9,$A79),"-")</f>
        <v>353000000</v>
      </c>
      <c r="I79" s="8">
        <f>IFERROR(_xll.KeyLookup($C$3,I$8,I$9,$A79),"-")</f>
        <v>432000000</v>
      </c>
      <c r="J79" s="8">
        <f>IFERROR(_xll.KeyLookup($C$3,J$8,J$9,$A79),"-")</f>
        <v>1047000000</v>
      </c>
      <c r="K79" s="8">
        <f>IFERROR(_xll.KeyLookup($C$3,K$8,K$9,$A79),"-")</f>
        <v>574000000</v>
      </c>
      <c r="L79" s="8">
        <f>IFERROR(_xll.KeyLookup($C$3,L$8,L$9,$A79),"-")</f>
        <v>640000000</v>
      </c>
      <c r="M79" s="8">
        <f>IFERROR(_xll.KeyLookup($C$3,M$8,M$9,$A79),"-")</f>
        <v>652000000</v>
      </c>
    </row>
    <row r="80" spans="1:13" x14ac:dyDescent="0.25">
      <c r="A80">
        <v>512</v>
      </c>
      <c r="B80" t="str">
        <f>_xll.KeyName($C$3,$A80)</f>
        <v>Rekstrarliðir sem hafa ekki áhrif á fjárstreymi</v>
      </c>
      <c r="C80" s="8">
        <f>IFERROR(_xll.KeyLookup($C$3,C$8,C$9,$A80),"-")</f>
        <v>-618000000</v>
      </c>
      <c r="D80" s="8">
        <f>IFERROR(_xll.KeyLookup($C$3,D$8,D$9,$A80),"-")</f>
        <v>40000000</v>
      </c>
      <c r="E80" s="8">
        <f>IFERROR(_xll.KeyLookup($C$3,E$8,E$9,$A80),"-")</f>
        <v>811000000</v>
      </c>
      <c r="F80" s="8" t="str">
        <f>IFERROR(_xll.KeyLookup($C$3,F$8,F$9,$A80),"-")</f>
        <v>-</v>
      </c>
      <c r="H80" s="8">
        <f>IFERROR(_xll.KeyLookup($C$3,H$8,H$9,$A80),"-")</f>
        <v>352000000</v>
      </c>
      <c r="I80" s="8">
        <f>IFERROR(_xll.KeyLookup($C$3,I$8,I$9,$A80),"-")</f>
        <v>431000000</v>
      </c>
      <c r="J80" s="8">
        <f>IFERROR(_xll.KeyLookup($C$3,J$8,J$9,$A80),"-")</f>
        <v>-193000000</v>
      </c>
      <c r="K80" s="8">
        <f>IFERROR(_xll.KeyLookup($C$3,K$8,K$9,$A80),"-")</f>
        <v>225000000</v>
      </c>
      <c r="L80" s="8">
        <f>IFERROR(_xll.KeyLookup($C$3,L$8,L$9,$A80),"-")</f>
        <v>269000000</v>
      </c>
      <c r="M80" s="8">
        <f>IFERROR(_xll.KeyLookup($C$3,M$8,M$9,$A80),"-")</f>
        <v>289000000</v>
      </c>
    </row>
    <row r="81" spans="1:13" x14ac:dyDescent="0.25">
      <c r="A81" s="11" t="s">
        <v>14</v>
      </c>
      <c r="B81" s="12" t="str">
        <f>_xll.KeyName($C$3,$A81)</f>
        <v>Working Capital from Operating Activities</v>
      </c>
      <c r="C81" s="13">
        <f>IFERROR(_xll.KeyLookup($C$3,C$8,C$9,$A81),"-")</f>
        <v>1981000000</v>
      </c>
      <c r="D81" s="13">
        <f>IFERROR(_xll.KeyLookup($C$3,D$8,D$9,$A81),"-")</f>
        <v>2474000000</v>
      </c>
      <c r="E81" s="13">
        <f>IFERROR(_xll.KeyLookup($C$3,E$8,E$9,$A81),"-")</f>
        <v>3040000000</v>
      </c>
      <c r="F81" s="13" t="str">
        <f>IFERROR(_xll.KeyLookup($C$3,F$8,F$9,$A81),"-")</f>
        <v>-</v>
      </c>
      <c r="G81" s="17"/>
      <c r="H81" s="13">
        <f>IFERROR(_xll.KeyLookup($C$3,H$8,H$9,$A81),"-")</f>
        <v>705000000</v>
      </c>
      <c r="I81" s="13">
        <f>IFERROR(_xll.KeyLookup($C$3,I$8,I$9,$A81),"-")</f>
        <v>863000000</v>
      </c>
      <c r="J81" s="13">
        <f>IFERROR(_xll.KeyLookup($C$3,J$8,J$9,$A81),"-")</f>
        <v>854000000</v>
      </c>
      <c r="K81" s="13">
        <f>IFERROR(_xll.KeyLookup($C$3,K$8,K$9,$A81),"-")</f>
        <v>799000000</v>
      </c>
      <c r="L81" s="13">
        <f>IFERROR(_xll.KeyLookup($C$3,L$8,L$9,$A81),"-")</f>
        <v>909000000</v>
      </c>
      <c r="M81" s="13">
        <f>IFERROR(_xll.KeyLookup($C$3,M$8,M$9,$A81),"-")</f>
        <v>941000000</v>
      </c>
    </row>
    <row r="82" spans="1:13" x14ac:dyDescent="0.25">
      <c r="A82">
        <v>513</v>
      </c>
      <c r="B82" t="str">
        <f>_xll.KeyName($C$3,$A82)</f>
        <v>Breyting á rekstrartengdum eignum og skuldum</v>
      </c>
      <c r="C82" s="8">
        <f>IFERROR(_xll.KeyLookup($C$3,C$8,C$9,$A82),"-")</f>
        <v>364000000</v>
      </c>
      <c r="D82" s="8">
        <f>IFERROR(_xll.KeyLookup($C$3,D$8,D$9,$A82),"-")</f>
        <v>-54000000</v>
      </c>
      <c r="E82" s="8">
        <f>IFERROR(_xll.KeyLookup($C$3,E$8,E$9,$A82),"-")</f>
        <v>-163000000</v>
      </c>
      <c r="F82" s="8" t="str">
        <f>IFERROR(_xll.KeyLookup($C$3,F$8,F$9,$A82),"-")</f>
        <v>-</v>
      </c>
      <c r="H82" s="8">
        <f>IFERROR(_xll.KeyLookup($C$3,H$8,H$9,$A82),"-")</f>
        <v>-99000000</v>
      </c>
      <c r="I82" s="8">
        <f>IFERROR(_xll.KeyLookup($C$3,I$8,I$9,$A82),"-")</f>
        <v>-35000000</v>
      </c>
      <c r="J82" s="8">
        <f>IFERROR(_xll.KeyLookup($C$3,J$8,J$9,$A82),"-")</f>
        <v>101000000</v>
      </c>
      <c r="K82" s="8">
        <f>IFERROR(_xll.KeyLookup($C$3,K$8,K$9,$A82),"-")</f>
        <v>72000000</v>
      </c>
      <c r="L82" s="8">
        <f>IFERROR(_xll.KeyLookup($C$3,L$8,L$9,$A82),"-")</f>
        <v>-107000000</v>
      </c>
      <c r="M82" s="8">
        <f>IFERROR(_xll.KeyLookup($C$3,M$8,M$9,$A82),"-")</f>
        <v>165000000</v>
      </c>
    </row>
    <row r="83" spans="1:13" x14ac:dyDescent="0.25">
      <c r="A83" s="11" t="s">
        <v>15</v>
      </c>
      <c r="B83" s="12" t="str">
        <f>_xll.KeyName($C$3,$A83)</f>
        <v>Cash from Operations Before Interest and Taxes</v>
      </c>
      <c r="C83" s="13">
        <f>IFERROR(_xll.KeyLookup($C$3,C$8,C$9,$A83),"-")</f>
        <v>2345000000</v>
      </c>
      <c r="D83" s="13">
        <f>IFERROR(_xll.KeyLookup($C$3,D$8,D$9,$A83),"-")</f>
        <v>2420000000</v>
      </c>
      <c r="E83" s="13">
        <f>IFERROR(_xll.KeyLookup($C$3,E$8,E$9,$A83),"-")</f>
        <v>2877000000</v>
      </c>
      <c r="F83" s="13" t="str">
        <f>IFERROR(_xll.KeyLookup($C$3,F$8,F$9,$A83),"-")</f>
        <v>-</v>
      </c>
      <c r="G83" s="17"/>
      <c r="H83" s="13">
        <f>IFERROR(_xll.KeyLookup($C$3,H$8,H$9,$A83),"-")</f>
        <v>606000000</v>
      </c>
      <c r="I83" s="13">
        <f>IFERROR(_xll.KeyLookup($C$3,I$8,I$9,$A83),"-")</f>
        <v>828000000</v>
      </c>
      <c r="J83" s="13">
        <f>IFERROR(_xll.KeyLookup($C$3,J$8,J$9,$A83),"-")</f>
        <v>955000000</v>
      </c>
      <c r="K83" s="13">
        <f>IFERROR(_xll.KeyLookup($C$3,K$8,K$9,$A83),"-")</f>
        <v>871000000</v>
      </c>
      <c r="L83" s="13">
        <f>IFERROR(_xll.KeyLookup($C$3,L$8,L$9,$A83),"-")</f>
        <v>802000000</v>
      </c>
      <c r="M83" s="13">
        <f>IFERROR(_xll.KeyLookup($C$3,M$8,M$9,$A83),"-")</f>
        <v>1106000000</v>
      </c>
    </row>
    <row r="84" spans="1:13" x14ac:dyDescent="0.25">
      <c r="A84">
        <v>514</v>
      </c>
      <c r="B84" t="str">
        <f>_xll.KeyName($C$3,$A84)</f>
        <v>Hrein fjármagnsgjöld og skattar mótteknir (greiddir)</v>
      </c>
      <c r="C84" s="8">
        <f>IFERROR(_xll.KeyLookup($C$3,C$8,C$9,$A84),"-")</f>
        <v>-1020000000</v>
      </c>
      <c r="D84" s="8">
        <f>IFERROR(_xll.KeyLookup($C$3,D$8,D$9,$A84),"-")</f>
        <v>-779000000</v>
      </c>
      <c r="E84" s="8">
        <f>IFERROR(_xll.KeyLookup($C$3,E$8,E$9,$A84),"-")</f>
        <v>-1205000000</v>
      </c>
      <c r="F84" s="8" t="str">
        <f>IFERROR(_xll.KeyLookup($C$3,F$8,F$9,$A84),"-")</f>
        <v>-</v>
      </c>
      <c r="H84" s="8">
        <f>IFERROR(_xll.KeyLookup($C$3,H$8,H$9,$A84),"-")</f>
        <v>-307000000</v>
      </c>
      <c r="I84" s="8">
        <f>IFERROR(_xll.KeyLookup($C$3,I$8,I$9,$A84),"-")</f>
        <v>-362000000</v>
      </c>
      <c r="J84" s="8">
        <f>IFERROR(_xll.KeyLookup($C$3,J$8,J$9,$A84),"-")</f>
        <v>-332000000</v>
      </c>
      <c r="K84" s="8">
        <f>IFERROR(_xll.KeyLookup($C$3,K$8,K$9,$A84),"-")</f>
        <v>-362000000</v>
      </c>
      <c r="L84" s="8">
        <f>IFERROR(_xll.KeyLookup($C$3,L$8,L$9,$A84),"-")</f>
        <v>-430000000</v>
      </c>
      <c r="M84" s="8">
        <f>IFERROR(_xll.KeyLookup($C$3,M$8,M$9,$A84),"-")</f>
        <v>-432000000</v>
      </c>
    </row>
    <row r="85" spans="1:13" x14ac:dyDescent="0.25">
      <c r="A85" s="11" t="s">
        <v>16</v>
      </c>
      <c r="B85" s="12" t="str">
        <f>_xll.KeyName($C$3,$A85)</f>
        <v>Net Cash from Operating Activities</v>
      </c>
      <c r="C85" s="13">
        <f>IFERROR(_xll.KeyLookup($C$3,C$8,C$9,$A85),"-")</f>
        <v>1325000000</v>
      </c>
      <c r="D85" s="13">
        <f>IFERROR(_xll.KeyLookup($C$3,D$8,D$9,$A85),"-")</f>
        <v>1641000000</v>
      </c>
      <c r="E85" s="13">
        <f>IFERROR(_xll.KeyLookup($C$3,E$8,E$9,$A85),"-")</f>
        <v>1672000000</v>
      </c>
      <c r="F85" s="13" t="str">
        <f>IFERROR(_xll.KeyLookup($C$3,F$8,F$9,$A85),"-")</f>
        <v>-</v>
      </c>
      <c r="G85" s="17"/>
      <c r="H85" s="13">
        <f>IFERROR(_xll.KeyLookup($C$3,H$8,H$9,$A85),"-")</f>
        <v>299000000</v>
      </c>
      <c r="I85" s="13">
        <f>IFERROR(_xll.KeyLookup($C$3,I$8,I$9,$A85),"-")</f>
        <v>466000000</v>
      </c>
      <c r="J85" s="13">
        <f>IFERROR(_xll.KeyLookup($C$3,J$8,J$9,$A85),"-")</f>
        <v>623000000</v>
      </c>
      <c r="K85" s="13">
        <f>IFERROR(_xll.KeyLookup($C$3,K$8,K$9,$A85),"-")</f>
        <v>509000000</v>
      </c>
      <c r="L85" s="13">
        <f>IFERROR(_xll.KeyLookup($C$3,L$8,L$9,$A85),"-")</f>
        <v>372000000</v>
      </c>
      <c r="M85" s="13">
        <f>IFERROR(_xll.KeyLookup($C$3,M$8,M$9,$A85),"-")</f>
        <v>674000000</v>
      </c>
    </row>
    <row r="86" spans="1:13" x14ac:dyDescent="0.25">
      <c r="A86">
        <v>521</v>
      </c>
      <c r="B86" t="str">
        <f>_xll.KeyName($C$3,$A86)</f>
        <v>Fjárfestingarhreyfingar vegna rekstrarfjármuna</v>
      </c>
      <c r="C86" s="8">
        <f>IFERROR(_xll.KeyLookup($C$3,C$8,C$9,$A86),"-")</f>
        <v>-1263000000</v>
      </c>
      <c r="D86" s="8">
        <f>IFERROR(_xll.KeyLookup($C$3,D$8,D$9,$A86),"-")</f>
        <v>-5447000000</v>
      </c>
      <c r="E86" s="8">
        <f>IFERROR(_xll.KeyLookup($C$3,E$8,E$9,$A86),"-")</f>
        <v>-3130000000</v>
      </c>
      <c r="F86" s="8" t="str">
        <f>IFERROR(_xll.KeyLookup($C$3,F$8,F$9,$A86),"-")</f>
        <v>-</v>
      </c>
      <c r="H86" s="8">
        <f>IFERROR(_xll.KeyLookup($C$3,H$8,H$9,$A86),"-")</f>
        <v>-1420000000</v>
      </c>
      <c r="I86" s="8">
        <f>IFERROR(_xll.KeyLookup($C$3,I$8,I$9,$A86),"-")</f>
        <v>-474000000</v>
      </c>
      <c r="J86" s="8">
        <f>IFERROR(_xll.KeyLookup($C$3,J$8,J$9,$A86),"-")</f>
        <v>-926000000</v>
      </c>
      <c r="K86" s="8">
        <f>IFERROR(_xll.KeyLookup($C$3,K$8,K$9,$A86),"-")</f>
        <v>216000000</v>
      </c>
      <c r="L86" s="8">
        <f>IFERROR(_xll.KeyLookup($C$3,L$8,L$9,$A86),"-")</f>
        <v>-2636000000</v>
      </c>
      <c r="M86" s="8">
        <f>IFERROR(_xll.KeyLookup($C$3,M$8,M$9,$A86),"-")</f>
        <v>-172000000</v>
      </c>
    </row>
    <row r="87" spans="1:13" x14ac:dyDescent="0.25">
      <c r="A87">
        <v>522</v>
      </c>
      <c r="B87" t="str">
        <f>_xll.KeyName($C$3,$A87)</f>
        <v>Aðrar fjárfestingarhreyfingar</v>
      </c>
      <c r="C87" s="8">
        <f>IFERROR(_xll.KeyLookup($C$3,C$8,C$9,$A87),"-")</f>
        <v>-2056000000</v>
      </c>
      <c r="D87" s="8">
        <f>IFERROR(_xll.KeyLookup($C$3,D$8,D$9,$A87),"-")</f>
        <v>0</v>
      </c>
      <c r="E87" s="8">
        <f>IFERROR(_xll.KeyLookup($C$3,E$8,E$9,$A87),"-")</f>
        <v>0</v>
      </c>
      <c r="F87" s="8" t="str">
        <f>IFERROR(_xll.KeyLookup($C$3,F$8,F$9,$A87),"-")</f>
        <v>-</v>
      </c>
      <c r="H87" s="8">
        <f>IFERROR(_xll.KeyLookup($C$3,H$8,H$9,$A87),"-")</f>
        <v>0</v>
      </c>
      <c r="I87" s="8">
        <f>IFERROR(_xll.KeyLookup($C$3,I$8,I$9,$A87),"-")</f>
        <v>0</v>
      </c>
      <c r="J87" s="8">
        <f>IFERROR(_xll.KeyLookup($C$3,J$8,J$9,$A87),"-")</f>
        <v>0</v>
      </c>
      <c r="K87" s="8">
        <f>IFERROR(_xll.KeyLookup($C$3,K$8,K$9,$A87),"-")</f>
        <v>0</v>
      </c>
      <c r="L87" s="8">
        <f>IFERROR(_xll.KeyLookup($C$3,L$8,L$9,$A87),"-")</f>
        <v>0</v>
      </c>
      <c r="M87" s="8">
        <f>IFERROR(_xll.KeyLookup($C$3,M$8,M$9,$A87),"-")</f>
        <v>0</v>
      </c>
    </row>
    <row r="88" spans="1:13" x14ac:dyDescent="0.25">
      <c r="A88" s="11" t="s">
        <v>17</v>
      </c>
      <c r="B88" s="12" t="str">
        <f>_xll.KeyName($C$3,$A88)</f>
        <v>Net Cash from Investing Activities</v>
      </c>
      <c r="C88" s="13">
        <f>IFERROR(_xll.KeyLookup($C$3,C$8,C$9,$A88),"-")</f>
        <v>-3319000000</v>
      </c>
      <c r="D88" s="13">
        <f>IFERROR(_xll.KeyLookup($C$3,D$8,D$9,$A88),"-")</f>
        <v>-5447000000</v>
      </c>
      <c r="E88" s="13">
        <f>IFERROR(_xll.KeyLookup($C$3,E$8,E$9,$A88),"-")</f>
        <v>-3130000000</v>
      </c>
      <c r="F88" s="13" t="str">
        <f>IFERROR(_xll.KeyLookup($C$3,F$8,F$9,$A88),"-")</f>
        <v>-</v>
      </c>
      <c r="G88" s="17"/>
      <c r="H88" s="13">
        <f>IFERROR(_xll.KeyLookup($C$3,H$8,H$9,$A88),"-")</f>
        <v>-1420000000</v>
      </c>
      <c r="I88" s="13">
        <f>IFERROR(_xll.KeyLookup($C$3,I$8,I$9,$A88),"-")</f>
        <v>-474000000</v>
      </c>
      <c r="J88" s="13">
        <f>IFERROR(_xll.KeyLookup($C$3,J$8,J$9,$A88),"-")</f>
        <v>-926000000</v>
      </c>
      <c r="K88" s="13">
        <f>IFERROR(_xll.KeyLookup($C$3,K$8,K$9,$A88),"-")</f>
        <v>216000000</v>
      </c>
      <c r="L88" s="13">
        <f>IFERROR(_xll.KeyLookup($C$3,L$8,L$9,$A88),"-")</f>
        <v>-2636000000</v>
      </c>
      <c r="M88" s="13">
        <f>IFERROR(_xll.KeyLookup($C$3,M$8,M$9,$A88),"-")</f>
        <v>-172000000</v>
      </c>
    </row>
    <row r="89" spans="1:13" x14ac:dyDescent="0.25">
      <c r="A89">
        <v>531</v>
      </c>
      <c r="B89" t="str">
        <f>_xll.KeyName($C$3,$A89)</f>
        <v>Fjármögnunarhreyfingar vegna lántöku</v>
      </c>
      <c r="C89" s="8">
        <f>IFERROR(_xll.KeyLookup($C$3,C$8,C$9,$A89),"-")</f>
        <v>996000000</v>
      </c>
      <c r="D89" s="8">
        <f>IFERROR(_xll.KeyLookup($C$3,D$8,D$9,$A89),"-")</f>
        <v>2677000000</v>
      </c>
      <c r="E89" s="8">
        <f>IFERROR(_xll.KeyLookup($C$3,E$8,E$9,$A89),"-")</f>
        <v>1532000000</v>
      </c>
      <c r="F89" s="8" t="str">
        <f>IFERROR(_xll.KeyLookup($C$3,F$8,F$9,$A89),"-")</f>
        <v>-</v>
      </c>
      <c r="H89" s="8">
        <f>IFERROR(_xll.KeyLookup($C$3,H$8,H$9,$A89),"-")</f>
        <v>754000000</v>
      </c>
      <c r="I89" s="8">
        <f>IFERROR(_xll.KeyLookup($C$3,I$8,I$9,$A89),"-")</f>
        <v>-230000000</v>
      </c>
      <c r="J89" s="8">
        <f>IFERROR(_xll.KeyLookup($C$3,J$8,J$9,$A89),"-")</f>
        <v>755000000</v>
      </c>
      <c r="K89" s="8">
        <f>IFERROR(_xll.KeyLookup($C$3,K$8,K$9,$A89),"-")</f>
        <v>-676000000</v>
      </c>
      <c r="L89" s="8">
        <f>IFERROR(_xll.KeyLookup($C$3,L$8,L$9,$A89),"-")</f>
        <v>2108000000</v>
      </c>
      <c r="M89" s="8">
        <f>IFERROR(_xll.KeyLookup($C$3,M$8,M$9,$A89),"-")</f>
        <v>-356000000</v>
      </c>
    </row>
    <row r="90" spans="1:13" x14ac:dyDescent="0.25">
      <c r="A90">
        <v>532</v>
      </c>
      <c r="B90" t="str">
        <f>_xll.KeyName($C$3,$A90)</f>
        <v>Aðrar fjármögnunarhreyfingar</v>
      </c>
      <c r="C90" s="8">
        <f>IFERROR(_xll.KeyLookup($C$3,C$8,C$9,$A90),"-")</f>
        <v>1838000000</v>
      </c>
      <c r="D90" s="8">
        <f>IFERROR(_xll.KeyLookup($C$3,D$8,D$9,$A90),"-")</f>
        <v>0</v>
      </c>
      <c r="E90" s="8">
        <f>IFERROR(_xll.KeyLookup($C$3,E$8,E$9,$A90),"-")</f>
        <v>0</v>
      </c>
      <c r="F90" s="8" t="str">
        <f>IFERROR(_xll.KeyLookup($C$3,F$8,F$9,$A90),"-")</f>
        <v>-</v>
      </c>
      <c r="H90" s="8">
        <f>IFERROR(_xll.KeyLookup($C$3,H$8,H$9,$A90),"-")</f>
        <v>-20000000</v>
      </c>
      <c r="I90" s="8">
        <f>IFERROR(_xll.KeyLookup($C$3,I$8,I$9,$A90),"-")</f>
        <v>20000000</v>
      </c>
      <c r="J90" s="8">
        <f>IFERROR(_xll.KeyLookup($C$3,J$8,J$9,$A90),"-")</f>
        <v>0</v>
      </c>
      <c r="K90" s="8">
        <f>IFERROR(_xll.KeyLookup($C$3,K$8,K$9,$A90),"-")</f>
        <v>0</v>
      </c>
      <c r="L90" s="8">
        <f>IFERROR(_xll.KeyLookup($C$3,L$8,L$9,$A90),"-")</f>
        <v>0</v>
      </c>
      <c r="M90" s="8">
        <f>IFERROR(_xll.KeyLookup($C$3,M$8,M$9,$A90),"-")</f>
        <v>0</v>
      </c>
    </row>
    <row r="91" spans="1:13" x14ac:dyDescent="0.25">
      <c r="A91" s="11" t="s">
        <v>18</v>
      </c>
      <c r="B91" s="12" t="str">
        <f>_xll.KeyName($C$3,$A91)</f>
        <v>Net Cash from Financing Activities</v>
      </c>
      <c r="C91" s="13">
        <f>IFERROR(_xll.KeyLookup($C$3,C$8,C$9,$A91),"-")</f>
        <v>2834000000</v>
      </c>
      <c r="D91" s="13">
        <f>IFERROR(_xll.KeyLookup($C$3,D$8,D$9,$A91),"-")</f>
        <v>2677000000</v>
      </c>
      <c r="E91" s="13">
        <f>IFERROR(_xll.KeyLookup($C$3,E$8,E$9,$A91),"-")</f>
        <v>1532000000</v>
      </c>
      <c r="F91" s="13" t="str">
        <f>IFERROR(_xll.KeyLookup($C$3,F$8,F$9,$A91),"-")</f>
        <v>-</v>
      </c>
      <c r="G91" s="17"/>
      <c r="H91" s="13">
        <f>IFERROR(_xll.KeyLookup($C$3,H$8,H$9,$A91),"-")</f>
        <v>734000000</v>
      </c>
      <c r="I91" s="13">
        <f>IFERROR(_xll.KeyLookup($C$3,I$8,I$9,$A91),"-")</f>
        <v>-210000000</v>
      </c>
      <c r="J91" s="13">
        <f>IFERROR(_xll.KeyLookup($C$3,J$8,J$9,$A91),"-")</f>
        <v>755000000</v>
      </c>
      <c r="K91" s="13">
        <f>IFERROR(_xll.KeyLookup($C$3,K$8,K$9,$A91),"-")</f>
        <v>-676000000</v>
      </c>
      <c r="L91" s="13">
        <f>IFERROR(_xll.KeyLookup($C$3,L$8,L$9,$A91),"-")</f>
        <v>2108000000</v>
      </c>
      <c r="M91" s="13">
        <f>IFERROR(_xll.KeyLookup($C$3,M$8,M$9,$A91),"-")</f>
        <v>-356000000</v>
      </c>
    </row>
    <row r="92" spans="1:13" x14ac:dyDescent="0.25">
      <c r="A92" s="11" t="s">
        <v>19</v>
      </c>
      <c r="B92" s="12" t="str">
        <f>_xll.KeyName($C$3,$A92)</f>
        <v>Change in Cash and Cash Equivalents</v>
      </c>
      <c r="C92" s="13">
        <f>IFERROR(_xll.KeyLookup($C$3,C$8,C$9,$A92),"-")</f>
        <v>840000000</v>
      </c>
      <c r="D92" s="13">
        <f>IFERROR(_xll.KeyLookup($C$3,D$8,D$9,$A92),"-")</f>
        <v>-1129000000</v>
      </c>
      <c r="E92" s="13">
        <f>IFERROR(_xll.KeyLookup($C$3,E$8,E$9,$A92),"-")</f>
        <v>74000000</v>
      </c>
      <c r="F92" s="13" t="str">
        <f>IFERROR(_xll.KeyLookup($C$3,F$8,F$9,$A92),"-")</f>
        <v>-</v>
      </c>
      <c r="G92" s="17"/>
      <c r="H92" s="13">
        <f>IFERROR(_xll.KeyLookup($C$3,H$8,H$9,$A92),"-")</f>
        <v>-387000000</v>
      </c>
      <c r="I92" s="13">
        <f>IFERROR(_xll.KeyLookup($C$3,I$8,I$9,$A92),"-")</f>
        <v>-218000000</v>
      </c>
      <c r="J92" s="13">
        <f>IFERROR(_xll.KeyLookup($C$3,J$8,J$9,$A92),"-")</f>
        <v>452000000</v>
      </c>
      <c r="K92" s="13">
        <f>IFERROR(_xll.KeyLookup($C$3,K$8,K$9,$A92),"-")</f>
        <v>49000000</v>
      </c>
      <c r="L92" s="13">
        <f>IFERROR(_xll.KeyLookup($C$3,L$8,L$9,$A92),"-")</f>
        <v>-156000000</v>
      </c>
      <c r="M92" s="13">
        <f>IFERROR(_xll.KeyLookup($C$3,M$8,M$9,$A92),"-")</f>
        <v>146000000</v>
      </c>
    </row>
    <row r="93" spans="1:13" x14ac:dyDescent="0.25">
      <c r="A93">
        <v>541</v>
      </c>
      <c r="B93" t="str">
        <f>_xll.KeyName($C$3,$A93)</f>
        <v>Áhrif gengisbreytinga á handbært fé</v>
      </c>
      <c r="C93" s="8">
        <f>IFERROR(_xll.KeyLookup($C$3,C$8,C$9,$A93),"-")</f>
        <v>0</v>
      </c>
      <c r="D93" s="8">
        <f>IFERROR(_xll.KeyLookup($C$3,D$8,D$9,$A93),"-")</f>
        <v>0</v>
      </c>
      <c r="E93" s="8">
        <f>IFERROR(_xll.KeyLookup($C$3,E$8,E$9,$A93),"-")</f>
        <v>0</v>
      </c>
      <c r="F93" s="8" t="str">
        <f>IFERROR(_xll.KeyLookup($C$3,F$8,F$9,$A93),"-")</f>
        <v>-</v>
      </c>
      <c r="H93" s="8">
        <f>IFERROR(_xll.KeyLookup($C$3,H$8,H$9,$A93),"-")</f>
        <v>0</v>
      </c>
      <c r="I93" s="8">
        <f>IFERROR(_xll.KeyLookup($C$3,I$8,I$9,$A93),"-")</f>
        <v>0</v>
      </c>
      <c r="J93" s="8">
        <f>IFERROR(_xll.KeyLookup($C$3,J$8,J$9,$A93),"-")</f>
        <v>0</v>
      </c>
      <c r="K93" s="8">
        <f>IFERROR(_xll.KeyLookup($C$3,K$8,K$9,$A93),"-")</f>
        <v>0</v>
      </c>
      <c r="L93" s="8">
        <f>IFERROR(_xll.KeyLookup($C$3,L$8,L$9,$A93),"-")</f>
        <v>0</v>
      </c>
      <c r="M93" s="8">
        <f>IFERROR(_xll.KeyLookup($C$3,M$8,M$9,$A93),"-")</f>
        <v>0</v>
      </c>
    </row>
    <row r="94" spans="1:13" x14ac:dyDescent="0.25">
      <c r="A94">
        <v>551</v>
      </c>
      <c r="B94" t="str">
        <f>_xll.KeyName($C$3,$A94)</f>
        <v>Handbært fé í ársbyrjun</v>
      </c>
      <c r="C94" s="8">
        <f>IFERROR(_xll.KeyLookup($C$3,C$8,C$9,$A94),"-")</f>
        <v>862000000</v>
      </c>
      <c r="D94" s="8">
        <f>IFERROR(_xll.KeyLookup($C$3,D$8,D$9,$A94),"-")</f>
        <v>1702000000</v>
      </c>
      <c r="E94" s="8">
        <f>IFERROR(_xll.KeyLookup($C$3,E$8,E$9,$A94),"-")</f>
        <v>573000000</v>
      </c>
      <c r="F94" s="8" t="str">
        <f>IFERROR(_xll.KeyLookup($C$3,F$8,F$9,$A94),"-")</f>
        <v>-</v>
      </c>
      <c r="H94" s="8">
        <f>IFERROR(_xll.KeyLookup($C$3,H$8,H$9,$A94),"-")</f>
        <v>800000000</v>
      </c>
      <c r="I94" s="8">
        <f>IFERROR(_xll.KeyLookup($C$3,I$8,I$9,$A94),"-")</f>
        <v>413000000</v>
      </c>
      <c r="J94" s="8">
        <f>IFERROR(_xll.KeyLookup($C$3,J$8,J$9,$A94),"-")</f>
        <v>195000000</v>
      </c>
      <c r="K94" s="8">
        <f>IFERROR(_xll.KeyLookup($C$3,K$8,K$9,$A94),"-")</f>
        <v>647000000</v>
      </c>
      <c r="L94" s="8">
        <f>IFERROR(_xll.KeyLookup($C$3,L$8,L$9,$A94),"-")</f>
        <v>696000000</v>
      </c>
      <c r="M94" s="8">
        <f>IFERROR(_xll.KeyLookup($C$3,M$8,M$9,$A94),"-")</f>
        <v>595000000</v>
      </c>
    </row>
    <row r="95" spans="1:13" x14ac:dyDescent="0.25">
      <c r="A95" s="11" t="s">
        <v>20</v>
      </c>
      <c r="B95" s="12" t="str">
        <f>_xll.KeyName($C$3,$A95)</f>
        <v>Cash at the End of the Period</v>
      </c>
      <c r="C95" s="13">
        <f>IFERROR(_xll.KeyLookup($C$3,C$8,C$9,$A95),"-")</f>
        <v>1702000000</v>
      </c>
      <c r="D95" s="13">
        <f>IFERROR(_xll.KeyLookup($C$3,D$8,D$9,$A95),"-")</f>
        <v>573000000</v>
      </c>
      <c r="E95" s="13">
        <f>IFERROR(_xll.KeyLookup($C$3,E$8,E$9,$A95),"-")</f>
        <v>647000000</v>
      </c>
      <c r="F95" s="13" t="str">
        <f>IFERROR(_xll.KeyLookup($C$3,F$8,F$9,$A95),"-")</f>
        <v>-</v>
      </c>
      <c r="G95" s="17"/>
      <c r="H95" s="13">
        <f>IFERROR(_xll.KeyLookup($C$3,H$8,H$9,$A95),"-")</f>
        <v>413000000</v>
      </c>
      <c r="I95" s="13">
        <f>IFERROR(_xll.KeyLookup($C$3,I$8,I$9,$A95),"-")</f>
        <v>195000000</v>
      </c>
      <c r="J95" s="13">
        <f>IFERROR(_xll.KeyLookup($C$3,J$8,J$9,$A95),"-")</f>
        <v>647000000</v>
      </c>
      <c r="K95" s="13">
        <f>IFERROR(_xll.KeyLookup($C$3,K$8,K$9,$A95),"-")</f>
        <v>696000000</v>
      </c>
      <c r="L95" s="13">
        <f>IFERROR(_xll.KeyLookup($C$3,L$8,L$9,$A95),"-")</f>
        <v>540000000</v>
      </c>
      <c r="M95" s="13">
        <f>IFERROR(_xll.KeyLookup($C$3,M$8,M$9,$A95),"-")</f>
        <v>741000000</v>
      </c>
    </row>
    <row r="96" spans="1:13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</sheetData>
  <mergeCells count="2">
    <mergeCell ref="C7:F7"/>
    <mergeCell ref="H7:M7"/>
  </mergeCells>
  <conditionalFormatting sqref="C75:F75 H75:M75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2015-09-22T22:19:50Z</dcterms:created>
  <dcterms:modified xsi:type="dcterms:W3CDTF">2015-11-25T10:29:47Z</dcterms:modified>
</cp:coreProperties>
</file>